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f120e38a80c0607/Website/"/>
    </mc:Choice>
  </mc:AlternateContent>
  <xr:revisionPtr revIDLastSave="0" documentId="8_{E3C3739E-31AE-4FEB-ACA6-8538F1C6F645}" xr6:coauthVersionLast="47" xr6:coauthVersionMax="47" xr10:uidLastSave="{00000000-0000-0000-0000-000000000000}"/>
  <bookViews>
    <workbookView xWindow="-120" yWindow="-120" windowWidth="29040" windowHeight="15720" firstSheet="9" activeTab="9" xr2:uid="{00000000-000D-0000-FFFF-FFFF00000000}"/>
  </bookViews>
  <sheets>
    <sheet name="Jan2025" sheetId="55" state="hidden" r:id="rId1"/>
    <sheet name="Feb2025" sheetId="58" state="hidden" r:id="rId2"/>
    <sheet name="Mar2025" sheetId="60" state="hidden" r:id="rId3"/>
    <sheet name="Apr2025" sheetId="61" state="hidden" r:id="rId4"/>
    <sheet name="May2025" sheetId="63" state="hidden" r:id="rId5"/>
    <sheet name="Jun2025" sheetId="64" state="hidden" r:id="rId6"/>
    <sheet name="Jul2025" sheetId="66" state="hidden" r:id="rId7"/>
    <sheet name="Aug2025" sheetId="67" state="hidden" r:id="rId8"/>
    <sheet name="Sept2025" sheetId="68" state="hidden" r:id="rId9"/>
    <sheet name="draft budget" sheetId="69" r:id="rId10"/>
  </sheets>
  <definedNames>
    <definedName name="_xlnm.Print_Area" localSheetId="3">'Apr2025'!$A$1:$L$179</definedName>
    <definedName name="_xlnm.Print_Area" localSheetId="7">'Aug2025'!$A$1:$L$179</definedName>
    <definedName name="_xlnm.Print_Area" localSheetId="9">'draft budget'!$A$1:$K$179</definedName>
    <definedName name="_xlnm.Print_Area" localSheetId="1">'Feb2025'!$A$1:$L$179</definedName>
    <definedName name="_xlnm.Print_Area" localSheetId="0">'Jan2025'!$A$1:$L$178</definedName>
    <definedName name="_xlnm.Print_Area" localSheetId="6">'Jul2025'!$A$1:$L$179</definedName>
    <definedName name="_xlnm.Print_Area" localSheetId="5">'Jun2025'!$A$1:$L$179</definedName>
    <definedName name="_xlnm.Print_Area" localSheetId="2">'Mar2025'!$A$1:$L$179</definedName>
    <definedName name="_xlnm.Print_Area" localSheetId="4">'May2025'!$A$1:$L$179</definedName>
    <definedName name="_xlnm.Print_Area" localSheetId="8">Sept2025!$A$1:$L$179</definedName>
    <definedName name="_xlnm.Print_Titles" localSheetId="3">'Apr2025'!$1:$3</definedName>
    <definedName name="_xlnm.Print_Titles" localSheetId="7">'Aug2025'!$1:$3</definedName>
    <definedName name="_xlnm.Print_Titles" localSheetId="9">'draft budget'!$1:$3</definedName>
    <definedName name="_xlnm.Print_Titles" localSheetId="1">'Feb2025'!$1:$3</definedName>
    <definedName name="_xlnm.Print_Titles" localSheetId="0">'Jan2025'!$1:$3</definedName>
    <definedName name="_xlnm.Print_Titles" localSheetId="6">'Jul2025'!$1:$3</definedName>
    <definedName name="_xlnm.Print_Titles" localSheetId="5">'Jun2025'!$1:$3</definedName>
    <definedName name="_xlnm.Print_Titles" localSheetId="2">'Mar2025'!$1:$3</definedName>
    <definedName name="_xlnm.Print_Titles" localSheetId="4">'May2025'!$1:$3</definedName>
    <definedName name="_xlnm.Print_Titles" localSheetId="8">Sept2025!$1:$3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69" l="1"/>
  <c r="G14" i="69"/>
  <c r="G174" i="69"/>
  <c r="G169" i="69"/>
  <c r="G164" i="69"/>
  <c r="G159" i="69"/>
  <c r="G154" i="69"/>
  <c r="G149" i="69"/>
  <c r="G140" i="69"/>
  <c r="G130" i="69"/>
  <c r="G125" i="69"/>
  <c r="G119" i="69"/>
  <c r="G101" i="69"/>
  <c r="G92" i="69"/>
  <c r="G88" i="69"/>
  <c r="G77" i="69"/>
  <c r="G70" i="69"/>
  <c r="G63" i="69"/>
  <c r="G56" i="69"/>
  <c r="G50" i="69"/>
  <c r="G31" i="69"/>
  <c r="G22" i="69"/>
  <c r="J173" i="69"/>
  <c r="K173" i="69" s="1"/>
  <c r="J172" i="69"/>
  <c r="K172" i="69" s="1"/>
  <c r="J168" i="69"/>
  <c r="J167" i="69"/>
  <c r="K167" i="69" s="1"/>
  <c r="J163" i="69"/>
  <c r="J162" i="69"/>
  <c r="K162" i="69" s="1"/>
  <c r="J158" i="69"/>
  <c r="J157" i="69"/>
  <c r="J153" i="69"/>
  <c r="J152" i="69"/>
  <c r="J144" i="69"/>
  <c r="K144" i="69" s="1"/>
  <c r="J145" i="69"/>
  <c r="K145" i="69" s="1"/>
  <c r="J146" i="69"/>
  <c r="K146" i="69" s="1"/>
  <c r="J147" i="69"/>
  <c r="J148" i="69"/>
  <c r="K148" i="69" s="1"/>
  <c r="J143" i="69"/>
  <c r="J134" i="69"/>
  <c r="K134" i="69" s="1"/>
  <c r="J135" i="69"/>
  <c r="J136" i="69"/>
  <c r="K136" i="69" s="1"/>
  <c r="J137" i="69"/>
  <c r="J138" i="69"/>
  <c r="J139" i="69"/>
  <c r="J133" i="69"/>
  <c r="J129" i="69"/>
  <c r="K129" i="69" s="1"/>
  <c r="J128" i="69"/>
  <c r="J123" i="69"/>
  <c r="K123" i="69" s="1"/>
  <c r="J124" i="69"/>
  <c r="J122" i="69"/>
  <c r="K122" i="69" s="1"/>
  <c r="J111" i="69"/>
  <c r="J112" i="69"/>
  <c r="K112" i="69" s="1"/>
  <c r="J113" i="69"/>
  <c r="J114" i="69"/>
  <c r="J115" i="69"/>
  <c r="J116" i="69"/>
  <c r="J117" i="69"/>
  <c r="K117" i="69" s="1"/>
  <c r="J118" i="69"/>
  <c r="J110" i="69"/>
  <c r="J105" i="69"/>
  <c r="J106" i="69"/>
  <c r="K106" i="69" s="1"/>
  <c r="J104" i="69"/>
  <c r="K104" i="69" s="1"/>
  <c r="J96" i="69"/>
  <c r="J97" i="69"/>
  <c r="K97" i="69" s="1"/>
  <c r="J98" i="69"/>
  <c r="J99" i="69"/>
  <c r="K99" i="69" s="1"/>
  <c r="J100" i="69"/>
  <c r="K100" i="69" s="1"/>
  <c r="J95" i="69"/>
  <c r="K95" i="69" s="1"/>
  <c r="J91" i="69"/>
  <c r="K91" i="69" s="1"/>
  <c r="J81" i="69"/>
  <c r="K81" i="69" s="1"/>
  <c r="J82" i="69"/>
  <c r="J83" i="69"/>
  <c r="K83" i="69" s="1"/>
  <c r="J84" i="69"/>
  <c r="K84" i="69" s="1"/>
  <c r="J85" i="69"/>
  <c r="J86" i="69"/>
  <c r="K86" i="69" s="1"/>
  <c r="J87" i="69"/>
  <c r="J80" i="69"/>
  <c r="K80" i="69" s="1"/>
  <c r="J74" i="69"/>
  <c r="J75" i="69"/>
  <c r="J76" i="69"/>
  <c r="J73" i="69"/>
  <c r="J67" i="69"/>
  <c r="K67" i="69" s="1"/>
  <c r="J68" i="69"/>
  <c r="K68" i="69" s="1"/>
  <c r="J69" i="69"/>
  <c r="J66" i="69"/>
  <c r="J60" i="69"/>
  <c r="J61" i="69"/>
  <c r="K61" i="69" s="1"/>
  <c r="J62" i="69"/>
  <c r="J59" i="69"/>
  <c r="J54" i="69"/>
  <c r="J55" i="69"/>
  <c r="J53" i="69"/>
  <c r="K53" i="69" s="1"/>
  <c r="J41" i="69"/>
  <c r="K41" i="69" s="1"/>
  <c r="J42" i="69"/>
  <c r="J43" i="69"/>
  <c r="J44" i="69"/>
  <c r="K44" i="69" s="1"/>
  <c r="J45" i="69"/>
  <c r="K45" i="69" s="1"/>
  <c r="J46" i="69"/>
  <c r="J47" i="69"/>
  <c r="K47" i="69" s="1"/>
  <c r="J48" i="69"/>
  <c r="K48" i="69" s="1"/>
  <c r="J49" i="69"/>
  <c r="J40" i="69"/>
  <c r="J34" i="69"/>
  <c r="J26" i="69"/>
  <c r="K26" i="69" s="1"/>
  <c r="J27" i="69"/>
  <c r="J28" i="69"/>
  <c r="K28" i="69" s="1"/>
  <c r="J29" i="69"/>
  <c r="J30" i="69"/>
  <c r="J25" i="69"/>
  <c r="K25" i="69" s="1"/>
  <c r="J18" i="69"/>
  <c r="J19" i="69"/>
  <c r="J20" i="69"/>
  <c r="K20" i="69" s="1"/>
  <c r="J21" i="69"/>
  <c r="J17" i="69"/>
  <c r="K17" i="69" s="1"/>
  <c r="J8" i="69"/>
  <c r="K8" i="69" s="1"/>
  <c r="J9" i="69"/>
  <c r="J10" i="69"/>
  <c r="K10" i="69" s="1"/>
  <c r="J11" i="69"/>
  <c r="K11" i="69" s="1"/>
  <c r="J12" i="69"/>
  <c r="J13" i="69"/>
  <c r="J7" i="69"/>
  <c r="K7" i="69" s="1"/>
  <c r="I174" i="69"/>
  <c r="H174" i="69"/>
  <c r="I169" i="69"/>
  <c r="H169" i="69"/>
  <c r="I164" i="69"/>
  <c r="H164" i="69"/>
  <c r="I159" i="69"/>
  <c r="H159" i="69"/>
  <c r="I154" i="69"/>
  <c r="H154" i="69"/>
  <c r="K153" i="69"/>
  <c r="I149" i="69"/>
  <c r="H149" i="69"/>
  <c r="I140" i="69"/>
  <c r="H140" i="69"/>
  <c r="I130" i="69"/>
  <c r="H130" i="69"/>
  <c r="I125" i="69"/>
  <c r="H125" i="69"/>
  <c r="K124" i="69"/>
  <c r="I119" i="69"/>
  <c r="H119" i="69"/>
  <c r="K113" i="69"/>
  <c r="K111" i="69"/>
  <c r="I107" i="69"/>
  <c r="H107" i="69"/>
  <c r="I101" i="69"/>
  <c r="H101" i="69"/>
  <c r="K98" i="69"/>
  <c r="K96" i="69"/>
  <c r="I92" i="69"/>
  <c r="H92" i="69"/>
  <c r="I88" i="69"/>
  <c r="H88" i="69"/>
  <c r="K82" i="69"/>
  <c r="I77" i="69"/>
  <c r="H77" i="69"/>
  <c r="K75" i="69"/>
  <c r="I70" i="69"/>
  <c r="H70" i="69"/>
  <c r="I63" i="69"/>
  <c r="H63" i="69"/>
  <c r="I56" i="69"/>
  <c r="H56" i="69"/>
  <c r="I50" i="69"/>
  <c r="H50" i="69"/>
  <c r="K43" i="69"/>
  <c r="I31" i="69"/>
  <c r="H31" i="69"/>
  <c r="I22" i="69"/>
  <c r="H22" i="69"/>
  <c r="K19" i="69"/>
  <c r="I14" i="69"/>
  <c r="H14" i="69"/>
  <c r="K12" i="69"/>
  <c r="J41" i="68"/>
  <c r="J43" i="68"/>
  <c r="J44" i="68"/>
  <c r="J45" i="68"/>
  <c r="J48" i="68"/>
  <c r="H174" i="68"/>
  <c r="H164" i="68"/>
  <c r="H169" i="68"/>
  <c r="I128" i="67"/>
  <c r="H174" i="67"/>
  <c r="H169" i="67"/>
  <c r="H164" i="67"/>
  <c r="I173" i="68"/>
  <c r="J173" i="68" s="1"/>
  <c r="I172" i="68"/>
  <c r="I168" i="68"/>
  <c r="J168" i="68" s="1"/>
  <c r="I167" i="68"/>
  <c r="I169" i="68" s="1"/>
  <c r="J169" i="68" s="1"/>
  <c r="I163" i="68"/>
  <c r="J163" i="68" s="1"/>
  <c r="I162" i="68"/>
  <c r="I158" i="68"/>
  <c r="I157" i="68"/>
  <c r="I159" i="68" s="1"/>
  <c r="J159" i="68" s="1"/>
  <c r="I153" i="68"/>
  <c r="J153" i="68" s="1"/>
  <c r="I152" i="68"/>
  <c r="I145" i="68"/>
  <c r="J145" i="68" s="1"/>
  <c r="I146" i="68"/>
  <c r="J146" i="68" s="1"/>
  <c r="I147" i="68"/>
  <c r="I148" i="68"/>
  <c r="I143" i="68"/>
  <c r="J143" i="68" s="1"/>
  <c r="I136" i="68"/>
  <c r="I137" i="68"/>
  <c r="I138" i="68"/>
  <c r="I139" i="68"/>
  <c r="I133" i="68"/>
  <c r="I129" i="68"/>
  <c r="J129" i="68" s="1"/>
  <c r="I128" i="68"/>
  <c r="J128" i="68" s="1"/>
  <c r="I123" i="68"/>
  <c r="I124" i="68"/>
  <c r="J124" i="68" s="1"/>
  <c r="I122" i="68"/>
  <c r="J122" i="68" s="1"/>
  <c r="I111" i="68"/>
  <c r="I112" i="68"/>
  <c r="J112" i="68" s="1"/>
  <c r="I114" i="68"/>
  <c r="I115" i="68"/>
  <c r="I116" i="68"/>
  <c r="I117" i="68"/>
  <c r="J117" i="68" s="1"/>
  <c r="I118" i="68"/>
  <c r="I110" i="68"/>
  <c r="J110" i="68" s="1"/>
  <c r="I105" i="68"/>
  <c r="I106" i="68"/>
  <c r="J106" i="68" s="1"/>
  <c r="I104" i="68"/>
  <c r="I97" i="68"/>
  <c r="J97" i="68" s="1"/>
  <c r="I98" i="68"/>
  <c r="J98" i="68" s="1"/>
  <c r="I99" i="68"/>
  <c r="I100" i="68"/>
  <c r="J100" i="68" s="1"/>
  <c r="I95" i="68"/>
  <c r="I91" i="68"/>
  <c r="J91" i="68" s="1"/>
  <c r="I81" i="68"/>
  <c r="I82" i="68"/>
  <c r="J82" i="68" s="1"/>
  <c r="I83" i="68"/>
  <c r="I85" i="68"/>
  <c r="I86" i="68"/>
  <c r="J86" i="68" s="1"/>
  <c r="I87" i="68"/>
  <c r="I80" i="68"/>
  <c r="J80" i="68" s="1"/>
  <c r="I74" i="68"/>
  <c r="I75" i="68"/>
  <c r="I76" i="68"/>
  <c r="I73" i="68"/>
  <c r="I67" i="68"/>
  <c r="I68" i="68"/>
  <c r="I69" i="68"/>
  <c r="I66" i="68"/>
  <c r="I60" i="68"/>
  <c r="I61" i="68"/>
  <c r="I62" i="68"/>
  <c r="I59" i="68"/>
  <c r="I63" i="68" s="1"/>
  <c r="J63" i="68" s="1"/>
  <c r="I54" i="68"/>
  <c r="J54" i="68" s="1"/>
  <c r="I55" i="68"/>
  <c r="I53" i="68"/>
  <c r="I41" i="68"/>
  <c r="I42" i="68"/>
  <c r="I43" i="68"/>
  <c r="I44" i="68"/>
  <c r="I45" i="68"/>
  <c r="I46" i="68"/>
  <c r="I47" i="68"/>
  <c r="J47" i="68" s="1"/>
  <c r="I48" i="68"/>
  <c r="I49" i="68"/>
  <c r="I40" i="68"/>
  <c r="I34" i="68"/>
  <c r="I26" i="68"/>
  <c r="J26" i="68" s="1"/>
  <c r="I27" i="68"/>
  <c r="I28" i="68"/>
  <c r="J28" i="68" s="1"/>
  <c r="I29" i="68"/>
  <c r="I30" i="68"/>
  <c r="I25" i="68"/>
  <c r="I18" i="68"/>
  <c r="I19" i="68"/>
  <c r="I20" i="68"/>
  <c r="J20" i="68" s="1"/>
  <c r="I21" i="68"/>
  <c r="I17" i="68"/>
  <c r="J17" i="68" s="1"/>
  <c r="I8" i="68"/>
  <c r="I9" i="68"/>
  <c r="I10" i="68"/>
  <c r="J10" i="68" s="1"/>
  <c r="I11" i="68"/>
  <c r="J11" i="68" s="1"/>
  <c r="I7" i="68"/>
  <c r="J7" i="68" s="1"/>
  <c r="G174" i="68"/>
  <c r="G169" i="68"/>
  <c r="G164" i="68"/>
  <c r="H159" i="68"/>
  <c r="G159" i="68"/>
  <c r="H154" i="68"/>
  <c r="G154" i="68"/>
  <c r="H149" i="68"/>
  <c r="G149" i="68"/>
  <c r="J148" i="68"/>
  <c r="H140" i="68"/>
  <c r="G140" i="68"/>
  <c r="J136" i="68"/>
  <c r="H130" i="68"/>
  <c r="G130" i="68"/>
  <c r="H125" i="68"/>
  <c r="G125" i="68"/>
  <c r="J123" i="68"/>
  <c r="H119" i="68"/>
  <c r="G119" i="68"/>
  <c r="J111" i="68"/>
  <c r="H107" i="68"/>
  <c r="G107" i="68"/>
  <c r="J104" i="68"/>
  <c r="H101" i="68"/>
  <c r="G101" i="68"/>
  <c r="J99" i="68"/>
  <c r="H92" i="68"/>
  <c r="G92" i="68"/>
  <c r="H88" i="68"/>
  <c r="G88" i="68"/>
  <c r="J83" i="68"/>
  <c r="J81" i="68"/>
  <c r="H77" i="68"/>
  <c r="G77" i="68"/>
  <c r="J75" i="68"/>
  <c r="H70" i="68"/>
  <c r="G70" i="68"/>
  <c r="J68" i="68"/>
  <c r="J67" i="68"/>
  <c r="H63" i="68"/>
  <c r="G63" i="68"/>
  <c r="J61" i="68"/>
  <c r="H56" i="68"/>
  <c r="G56" i="68"/>
  <c r="H50" i="68"/>
  <c r="G50" i="68"/>
  <c r="H31" i="68"/>
  <c r="G31" i="68"/>
  <c r="H22" i="68"/>
  <c r="G22" i="68"/>
  <c r="J19" i="68"/>
  <c r="H14" i="68"/>
  <c r="G14" i="68"/>
  <c r="I173" i="67"/>
  <c r="I172" i="67"/>
  <c r="J172" i="67" s="1"/>
  <c r="I168" i="67"/>
  <c r="J168" i="67" s="1"/>
  <c r="I167" i="67"/>
  <c r="J167" i="67" s="1"/>
  <c r="I163" i="67"/>
  <c r="J163" i="67" s="1"/>
  <c r="I162" i="67"/>
  <c r="J162" i="67" s="1"/>
  <c r="I158" i="67"/>
  <c r="I159" i="67" s="1"/>
  <c r="J159" i="67" s="1"/>
  <c r="I157" i="67"/>
  <c r="I153" i="67"/>
  <c r="I152" i="67"/>
  <c r="I148" i="67"/>
  <c r="I147" i="67"/>
  <c r="I146" i="67"/>
  <c r="J146" i="67" s="1"/>
  <c r="I145" i="67"/>
  <c r="J145" i="67" s="1"/>
  <c r="I143" i="67"/>
  <c r="J143" i="67" s="1"/>
  <c r="I139" i="67"/>
  <c r="I138" i="67"/>
  <c r="I137" i="67"/>
  <c r="I136" i="67"/>
  <c r="I133" i="67"/>
  <c r="I129" i="67"/>
  <c r="J129" i="67" s="1"/>
  <c r="I124" i="67"/>
  <c r="I123" i="67"/>
  <c r="J123" i="67" s="1"/>
  <c r="I122" i="67"/>
  <c r="J122" i="67" s="1"/>
  <c r="I118" i="67"/>
  <c r="I117" i="67"/>
  <c r="I116" i="67"/>
  <c r="I115" i="67"/>
  <c r="I114" i="67"/>
  <c r="I112" i="67"/>
  <c r="I111" i="67"/>
  <c r="J111" i="67" s="1"/>
  <c r="I110" i="67"/>
  <c r="I106" i="67"/>
  <c r="J106" i="67" s="1"/>
  <c r="I105" i="67"/>
  <c r="I104" i="67"/>
  <c r="J104" i="67" s="1"/>
  <c r="I100" i="67"/>
  <c r="J100" i="67" s="1"/>
  <c r="I99" i="67"/>
  <c r="I98" i="67"/>
  <c r="J98" i="67" s="1"/>
  <c r="I97" i="67"/>
  <c r="J97" i="67" s="1"/>
  <c r="I96" i="67"/>
  <c r="J96" i="67" s="1"/>
  <c r="I95" i="67"/>
  <c r="I91" i="67"/>
  <c r="I87" i="67"/>
  <c r="I86" i="67"/>
  <c r="J86" i="67" s="1"/>
  <c r="I85" i="67"/>
  <c r="I83" i="67"/>
  <c r="J83" i="67" s="1"/>
  <c r="I82" i="67"/>
  <c r="J82" i="67" s="1"/>
  <c r="I81" i="67"/>
  <c r="J81" i="67" s="1"/>
  <c r="I80" i="67"/>
  <c r="J80" i="67" s="1"/>
  <c r="I76" i="67"/>
  <c r="I75" i="67"/>
  <c r="I74" i="67"/>
  <c r="I73" i="67"/>
  <c r="I69" i="67"/>
  <c r="I68" i="67"/>
  <c r="J68" i="67" s="1"/>
  <c r="I67" i="67"/>
  <c r="J67" i="67" s="1"/>
  <c r="I66" i="67"/>
  <c r="I62" i="67"/>
  <c r="I61" i="67"/>
  <c r="J61" i="67" s="1"/>
  <c r="I60" i="67"/>
  <c r="I59" i="67"/>
  <c r="I55" i="67"/>
  <c r="I54" i="67"/>
  <c r="J54" i="67" s="1"/>
  <c r="I53" i="67"/>
  <c r="J53" i="67" s="1"/>
  <c r="I49" i="67"/>
  <c r="I48" i="67"/>
  <c r="J48" i="67" s="1"/>
  <c r="I47" i="67"/>
  <c r="I46" i="67"/>
  <c r="I45" i="67"/>
  <c r="I44" i="67"/>
  <c r="I43" i="67"/>
  <c r="J43" i="67" s="1"/>
  <c r="I42" i="67"/>
  <c r="I41" i="67"/>
  <c r="I40" i="67"/>
  <c r="J40" i="67" s="1"/>
  <c r="I34" i="67"/>
  <c r="I30" i="67"/>
  <c r="I29" i="67"/>
  <c r="I28" i="67"/>
  <c r="I27" i="67"/>
  <c r="I26" i="67"/>
  <c r="J26" i="67" s="1"/>
  <c r="I25" i="67"/>
  <c r="I21" i="67"/>
  <c r="I20" i="67"/>
  <c r="J20" i="67" s="1"/>
  <c r="I19" i="67"/>
  <c r="I18" i="67"/>
  <c r="I17" i="67"/>
  <c r="I13" i="67"/>
  <c r="I13" i="68" s="1"/>
  <c r="I12" i="67"/>
  <c r="J12" i="67" s="1"/>
  <c r="I11" i="67"/>
  <c r="I10" i="67"/>
  <c r="J10" i="67" s="1"/>
  <c r="I9" i="67"/>
  <c r="I8" i="67"/>
  <c r="I7" i="67"/>
  <c r="G174" i="67"/>
  <c r="J173" i="67"/>
  <c r="G169" i="67"/>
  <c r="G164" i="67"/>
  <c r="H159" i="67"/>
  <c r="G159" i="67"/>
  <c r="J157" i="67"/>
  <c r="H154" i="67"/>
  <c r="G154" i="67"/>
  <c r="J153" i="67"/>
  <c r="I154" i="67"/>
  <c r="J154" i="67" s="1"/>
  <c r="H149" i="67"/>
  <c r="G149" i="67"/>
  <c r="J148" i="67"/>
  <c r="H140" i="67"/>
  <c r="G140" i="67"/>
  <c r="J136" i="67"/>
  <c r="H130" i="67"/>
  <c r="G130" i="67"/>
  <c r="H125" i="67"/>
  <c r="G125" i="67"/>
  <c r="J124" i="67"/>
  <c r="H119" i="67"/>
  <c r="G119" i="67"/>
  <c r="J117" i="67"/>
  <c r="J112" i="67"/>
  <c r="H107" i="67"/>
  <c r="G107" i="67"/>
  <c r="H101" i="67"/>
  <c r="G101" i="67"/>
  <c r="J99" i="67"/>
  <c r="J95" i="67"/>
  <c r="H92" i="67"/>
  <c r="G92" i="67"/>
  <c r="J91" i="67"/>
  <c r="H88" i="67"/>
  <c r="G88" i="67"/>
  <c r="H77" i="67"/>
  <c r="G77" i="67"/>
  <c r="H70" i="67"/>
  <c r="G70" i="67"/>
  <c r="I70" i="67"/>
  <c r="J70" i="67" s="1"/>
  <c r="H63" i="67"/>
  <c r="G63" i="67"/>
  <c r="H56" i="67"/>
  <c r="G56" i="67"/>
  <c r="H50" i="67"/>
  <c r="G50" i="67"/>
  <c r="G176" i="67" s="1"/>
  <c r="J45" i="67"/>
  <c r="J41" i="67"/>
  <c r="H31" i="67"/>
  <c r="G31" i="67"/>
  <c r="J28" i="67"/>
  <c r="J25" i="67"/>
  <c r="H22" i="67"/>
  <c r="G22" i="67"/>
  <c r="J19" i="67"/>
  <c r="H14" i="67"/>
  <c r="H36" i="67" s="1"/>
  <c r="G14" i="67"/>
  <c r="G36" i="67" s="1"/>
  <c r="J11" i="67"/>
  <c r="I173" i="66"/>
  <c r="J173" i="66" s="1"/>
  <c r="I172" i="66"/>
  <c r="I168" i="66"/>
  <c r="J168" i="66" s="1"/>
  <c r="I167" i="66"/>
  <c r="I163" i="66"/>
  <c r="J163" i="66" s="1"/>
  <c r="I162" i="66"/>
  <c r="I158" i="66"/>
  <c r="I157" i="66"/>
  <c r="I153" i="66"/>
  <c r="I154" i="66" s="1"/>
  <c r="J154" i="66" s="1"/>
  <c r="I152" i="66"/>
  <c r="I148" i="66"/>
  <c r="I147" i="66"/>
  <c r="I146" i="66"/>
  <c r="I145" i="66"/>
  <c r="J145" i="66" s="1"/>
  <c r="I144" i="66"/>
  <c r="J144" i="66" s="1"/>
  <c r="I143" i="66"/>
  <c r="I139" i="66"/>
  <c r="I138" i="66"/>
  <c r="I137" i="66"/>
  <c r="I136" i="66"/>
  <c r="J136" i="66" s="1"/>
  <c r="I133" i="66"/>
  <c r="I129" i="66"/>
  <c r="I128" i="66"/>
  <c r="J128" i="66" s="1"/>
  <c r="I124" i="66"/>
  <c r="J124" i="66" s="1"/>
  <c r="I123" i="66"/>
  <c r="J123" i="66" s="1"/>
  <c r="I122" i="66"/>
  <c r="I118" i="66"/>
  <c r="I117" i="66"/>
  <c r="J117" i="66" s="1"/>
  <c r="I116" i="66"/>
  <c r="I115" i="66"/>
  <c r="I114" i="66"/>
  <c r="I112" i="66"/>
  <c r="J112" i="66" s="1"/>
  <c r="I111" i="66"/>
  <c r="I110" i="66"/>
  <c r="I106" i="66"/>
  <c r="I105" i="66"/>
  <c r="I104" i="66"/>
  <c r="I100" i="66"/>
  <c r="J100" i="66" s="1"/>
  <c r="I99" i="66"/>
  <c r="I98" i="66"/>
  <c r="J98" i="66" s="1"/>
  <c r="I97" i="66"/>
  <c r="I96" i="66"/>
  <c r="I95" i="66"/>
  <c r="J95" i="66" s="1"/>
  <c r="I91" i="66"/>
  <c r="I87" i="66"/>
  <c r="I86" i="66"/>
  <c r="I85" i="66"/>
  <c r="I83" i="66"/>
  <c r="I82" i="66"/>
  <c r="J82" i="66" s="1"/>
  <c r="I81" i="66"/>
  <c r="I80" i="66"/>
  <c r="I76" i="66"/>
  <c r="I75" i="66"/>
  <c r="J75" i="66" s="1"/>
  <c r="I74" i="66"/>
  <c r="I73" i="66"/>
  <c r="I69" i="66"/>
  <c r="I68" i="66"/>
  <c r="I67" i="66"/>
  <c r="J67" i="66" s="1"/>
  <c r="I66" i="66"/>
  <c r="I70" i="66" s="1"/>
  <c r="J70" i="66" s="1"/>
  <c r="I62" i="66"/>
  <c r="I61" i="66"/>
  <c r="I60" i="66"/>
  <c r="I59" i="66"/>
  <c r="I55" i="66"/>
  <c r="I54" i="66"/>
  <c r="J54" i="66" s="1"/>
  <c r="I53" i="66"/>
  <c r="I49" i="66"/>
  <c r="I48" i="66"/>
  <c r="I47" i="66"/>
  <c r="I46" i="66"/>
  <c r="I45" i="66"/>
  <c r="I44" i="66"/>
  <c r="I43" i="66"/>
  <c r="I42" i="66"/>
  <c r="I41" i="66"/>
  <c r="I40" i="66"/>
  <c r="I34" i="66"/>
  <c r="I30" i="66"/>
  <c r="I29" i="66"/>
  <c r="I28" i="66"/>
  <c r="J28" i="66" s="1"/>
  <c r="I27" i="66"/>
  <c r="I26" i="66"/>
  <c r="J26" i="66" s="1"/>
  <c r="I25" i="66"/>
  <c r="I21" i="66"/>
  <c r="I20" i="66"/>
  <c r="J20" i="66" s="1"/>
  <c r="I19" i="66"/>
  <c r="I18" i="66"/>
  <c r="I17" i="66"/>
  <c r="I13" i="66"/>
  <c r="I12" i="66"/>
  <c r="J12" i="66" s="1"/>
  <c r="I11" i="66"/>
  <c r="J11" i="66" s="1"/>
  <c r="I10" i="66"/>
  <c r="J10" i="66" s="1"/>
  <c r="I9" i="66"/>
  <c r="I8" i="66"/>
  <c r="I7" i="66"/>
  <c r="H174" i="66"/>
  <c r="G174" i="66"/>
  <c r="H169" i="66"/>
  <c r="G169" i="66"/>
  <c r="H164" i="66"/>
  <c r="G164" i="66"/>
  <c r="I164" i="66"/>
  <c r="J164" i="66" s="1"/>
  <c r="H159" i="66"/>
  <c r="G159" i="66"/>
  <c r="J157" i="66"/>
  <c r="H154" i="66"/>
  <c r="G154" i="66"/>
  <c r="H149" i="66"/>
  <c r="G149" i="66"/>
  <c r="J148" i="66"/>
  <c r="J146" i="66"/>
  <c r="H140" i="66"/>
  <c r="G140" i="66"/>
  <c r="H130" i="66"/>
  <c r="G130" i="66"/>
  <c r="H125" i="66"/>
  <c r="G125" i="66"/>
  <c r="H119" i="66"/>
  <c r="G119" i="66"/>
  <c r="J111" i="66"/>
  <c r="J110" i="66"/>
  <c r="H107" i="66"/>
  <c r="G107" i="66"/>
  <c r="J106" i="66"/>
  <c r="I107" i="66"/>
  <c r="J107" i="66" s="1"/>
  <c r="J104" i="66"/>
  <c r="H101" i="66"/>
  <c r="G101" i="66"/>
  <c r="J99" i="66"/>
  <c r="J97" i="66"/>
  <c r="J96" i="66"/>
  <c r="H92" i="66"/>
  <c r="G92" i="66"/>
  <c r="I92" i="66"/>
  <c r="J92" i="66" s="1"/>
  <c r="H88" i="66"/>
  <c r="G88" i="66"/>
  <c r="J86" i="66"/>
  <c r="J83" i="66"/>
  <c r="J81" i="66"/>
  <c r="J80" i="66"/>
  <c r="H77" i="66"/>
  <c r="G77" i="66"/>
  <c r="H70" i="66"/>
  <c r="G70" i="66"/>
  <c r="J68" i="66"/>
  <c r="H63" i="66"/>
  <c r="G63" i="66"/>
  <c r="I63" i="66"/>
  <c r="J63" i="66" s="1"/>
  <c r="H56" i="66"/>
  <c r="G56" i="66"/>
  <c r="J53" i="66"/>
  <c r="H50" i="66"/>
  <c r="G50" i="66"/>
  <c r="G176" i="66" s="1"/>
  <c r="J48" i="66"/>
  <c r="J45" i="66"/>
  <c r="J43" i="66"/>
  <c r="J41" i="66"/>
  <c r="H31" i="66"/>
  <c r="G31" i="66"/>
  <c r="H22" i="66"/>
  <c r="G22" i="66"/>
  <c r="J19" i="66"/>
  <c r="J17" i="66"/>
  <c r="H14" i="66"/>
  <c r="H36" i="66" s="1"/>
  <c r="G14" i="66"/>
  <c r="G36" i="66" s="1"/>
  <c r="G178" i="66" s="1"/>
  <c r="J8" i="66"/>
  <c r="I173" i="64"/>
  <c r="I172" i="64"/>
  <c r="I168" i="64"/>
  <c r="J168" i="64" s="1"/>
  <c r="I167" i="64"/>
  <c r="I163" i="64"/>
  <c r="I162" i="64"/>
  <c r="I158" i="64"/>
  <c r="I157" i="64"/>
  <c r="I153" i="64"/>
  <c r="I152" i="64"/>
  <c r="I148" i="64"/>
  <c r="I147" i="64"/>
  <c r="I146" i="64"/>
  <c r="I145" i="64"/>
  <c r="I144" i="64"/>
  <c r="J144" i="64" s="1"/>
  <c r="I143" i="64"/>
  <c r="J143" i="64" s="1"/>
  <c r="I139" i="64"/>
  <c r="I138" i="64"/>
  <c r="I137" i="64"/>
  <c r="I136" i="64"/>
  <c r="I133" i="64"/>
  <c r="I129" i="64"/>
  <c r="I128" i="64"/>
  <c r="J128" i="64" s="1"/>
  <c r="I124" i="64"/>
  <c r="I123" i="64"/>
  <c r="J123" i="64" s="1"/>
  <c r="I122" i="64"/>
  <c r="I118" i="64"/>
  <c r="I117" i="64"/>
  <c r="J117" i="64" s="1"/>
  <c r="I116" i="64"/>
  <c r="I115" i="64"/>
  <c r="I114" i="64"/>
  <c r="I112" i="64"/>
  <c r="J112" i="64" s="1"/>
  <c r="I111" i="64"/>
  <c r="J111" i="64" s="1"/>
  <c r="I110" i="64"/>
  <c r="I106" i="64"/>
  <c r="J106" i="64" s="1"/>
  <c r="I105" i="64"/>
  <c r="I104" i="64"/>
  <c r="I100" i="64"/>
  <c r="I99" i="64"/>
  <c r="I98" i="64"/>
  <c r="J98" i="64" s="1"/>
  <c r="I97" i="64"/>
  <c r="J97" i="64" s="1"/>
  <c r="I96" i="64"/>
  <c r="J96" i="64" s="1"/>
  <c r="I95" i="64"/>
  <c r="I91" i="64"/>
  <c r="J91" i="64" s="1"/>
  <c r="I87" i="64"/>
  <c r="I86" i="64"/>
  <c r="I85" i="64"/>
  <c r="I83" i="64"/>
  <c r="I82" i="64"/>
  <c r="I81" i="64"/>
  <c r="J81" i="64" s="1"/>
  <c r="I80" i="64"/>
  <c r="J80" i="64" s="1"/>
  <c r="I76" i="64"/>
  <c r="I75" i="64"/>
  <c r="I74" i="64"/>
  <c r="I73" i="64"/>
  <c r="I69" i="64"/>
  <c r="I68" i="64"/>
  <c r="I67" i="64"/>
  <c r="I66" i="64"/>
  <c r="I62" i="64"/>
  <c r="I61" i="64"/>
  <c r="I60" i="64"/>
  <c r="I59" i="64"/>
  <c r="I55" i="64"/>
  <c r="I54" i="64"/>
  <c r="I53" i="64"/>
  <c r="I49" i="64"/>
  <c r="I48" i="64"/>
  <c r="I47" i="64"/>
  <c r="I46" i="64"/>
  <c r="I45" i="64"/>
  <c r="I44" i="64"/>
  <c r="I43" i="64"/>
  <c r="I42" i="64"/>
  <c r="I41" i="64"/>
  <c r="I40" i="64"/>
  <c r="I34" i="64"/>
  <c r="I30" i="64"/>
  <c r="I29" i="64"/>
  <c r="I28" i="64"/>
  <c r="I27" i="64"/>
  <c r="I26" i="64"/>
  <c r="J26" i="64" s="1"/>
  <c r="I25" i="64"/>
  <c r="I21" i="64"/>
  <c r="I20" i="64"/>
  <c r="I19" i="64"/>
  <c r="I18" i="64"/>
  <c r="I17" i="64"/>
  <c r="I13" i="64"/>
  <c r="I12" i="64"/>
  <c r="I11" i="64"/>
  <c r="I10" i="64"/>
  <c r="I9" i="64"/>
  <c r="I8" i="64"/>
  <c r="I7" i="64"/>
  <c r="I173" i="63"/>
  <c r="I172" i="63"/>
  <c r="I168" i="63"/>
  <c r="I167" i="63"/>
  <c r="I163" i="63"/>
  <c r="J163" i="63" s="1"/>
  <c r="I162" i="63"/>
  <c r="J162" i="63" s="1"/>
  <c r="I158" i="63"/>
  <c r="I159" i="63" s="1"/>
  <c r="J159" i="63" s="1"/>
  <c r="I157" i="63"/>
  <c r="I153" i="63"/>
  <c r="I152" i="63"/>
  <c r="I148" i="63"/>
  <c r="I147" i="63"/>
  <c r="I146" i="63"/>
  <c r="J146" i="63" s="1"/>
  <c r="I145" i="63"/>
  <c r="J145" i="63" s="1"/>
  <c r="I144" i="63"/>
  <c r="J144" i="63" s="1"/>
  <c r="I143" i="63"/>
  <c r="I139" i="63"/>
  <c r="I138" i="63"/>
  <c r="I137" i="63"/>
  <c r="I136" i="63"/>
  <c r="I133" i="63"/>
  <c r="I129" i="63"/>
  <c r="I128" i="63"/>
  <c r="I124" i="63"/>
  <c r="J124" i="63" s="1"/>
  <c r="I123" i="63"/>
  <c r="I122" i="63"/>
  <c r="I118" i="63"/>
  <c r="I117" i="63"/>
  <c r="J117" i="63" s="1"/>
  <c r="I116" i="63"/>
  <c r="I115" i="63"/>
  <c r="I114" i="63"/>
  <c r="I112" i="63"/>
  <c r="J112" i="63" s="1"/>
  <c r="I111" i="63"/>
  <c r="I110" i="63"/>
  <c r="I106" i="63"/>
  <c r="J106" i="63" s="1"/>
  <c r="I105" i="63"/>
  <c r="I104" i="63"/>
  <c r="I100" i="63"/>
  <c r="I99" i="63"/>
  <c r="I98" i="63"/>
  <c r="J98" i="63" s="1"/>
  <c r="I97" i="63"/>
  <c r="I96" i="63"/>
  <c r="J96" i="63" s="1"/>
  <c r="I95" i="63"/>
  <c r="J95" i="63" s="1"/>
  <c r="I91" i="63"/>
  <c r="I87" i="63"/>
  <c r="I86" i="63"/>
  <c r="I85" i="63"/>
  <c r="I83" i="63"/>
  <c r="J83" i="63" s="1"/>
  <c r="I82" i="63"/>
  <c r="I81" i="63"/>
  <c r="J81" i="63" s="1"/>
  <c r="I80" i="63"/>
  <c r="I76" i="63"/>
  <c r="I75" i="63"/>
  <c r="I74" i="63"/>
  <c r="I73" i="63"/>
  <c r="I69" i="63"/>
  <c r="I68" i="63"/>
  <c r="I67" i="63"/>
  <c r="J67" i="63" s="1"/>
  <c r="I66" i="63"/>
  <c r="I62" i="63"/>
  <c r="I61" i="63"/>
  <c r="I60" i="63"/>
  <c r="I59" i="63"/>
  <c r="I55" i="63"/>
  <c r="I54" i="63"/>
  <c r="I53" i="63"/>
  <c r="I49" i="63"/>
  <c r="I48" i="63"/>
  <c r="J48" i="63" s="1"/>
  <c r="I47" i="63"/>
  <c r="I46" i="63"/>
  <c r="I45" i="63"/>
  <c r="J45" i="63" s="1"/>
  <c r="I44" i="63"/>
  <c r="I43" i="63"/>
  <c r="I42" i="63"/>
  <c r="I41" i="63"/>
  <c r="I40" i="63"/>
  <c r="I34" i="63"/>
  <c r="I30" i="63"/>
  <c r="I29" i="63"/>
  <c r="I28" i="63"/>
  <c r="J28" i="63" s="1"/>
  <c r="I27" i="63"/>
  <c r="I26" i="63"/>
  <c r="I25" i="63"/>
  <c r="I21" i="63"/>
  <c r="I20" i="63"/>
  <c r="I19" i="63"/>
  <c r="I18" i="63"/>
  <c r="I17" i="63"/>
  <c r="J17" i="63" s="1"/>
  <c r="I13" i="63"/>
  <c r="I12" i="63"/>
  <c r="J12" i="63" s="1"/>
  <c r="I11" i="63"/>
  <c r="J11" i="63" s="1"/>
  <c r="I10" i="63"/>
  <c r="J10" i="63" s="1"/>
  <c r="I9" i="63"/>
  <c r="I8" i="63"/>
  <c r="J8" i="63" s="1"/>
  <c r="I7" i="63"/>
  <c r="H174" i="64"/>
  <c r="G174" i="64"/>
  <c r="H169" i="64"/>
  <c r="G169" i="64"/>
  <c r="H164" i="64"/>
  <c r="G164" i="64"/>
  <c r="H159" i="64"/>
  <c r="G159" i="64"/>
  <c r="J157" i="64"/>
  <c r="I159" i="64"/>
  <c r="J159" i="64" s="1"/>
  <c r="H154" i="64"/>
  <c r="G154" i="64"/>
  <c r="J153" i="64"/>
  <c r="H149" i="64"/>
  <c r="G149" i="64"/>
  <c r="J148" i="64"/>
  <c r="J146" i="64"/>
  <c r="J145" i="64"/>
  <c r="H140" i="64"/>
  <c r="G140" i="64"/>
  <c r="J136" i="64"/>
  <c r="H130" i="64"/>
  <c r="G130" i="64"/>
  <c r="J129" i="64"/>
  <c r="H125" i="64"/>
  <c r="G125" i="64"/>
  <c r="J124" i="64"/>
  <c r="J122" i="64"/>
  <c r="H119" i="64"/>
  <c r="G119" i="64"/>
  <c r="H107" i="64"/>
  <c r="G107" i="64"/>
  <c r="J104" i="64"/>
  <c r="H101" i="64"/>
  <c r="G101" i="64"/>
  <c r="J100" i="64"/>
  <c r="J99" i="64"/>
  <c r="J95" i="64"/>
  <c r="H92" i="64"/>
  <c r="G92" i="64"/>
  <c r="I92" i="64"/>
  <c r="J92" i="64" s="1"/>
  <c r="H88" i="64"/>
  <c r="G88" i="64"/>
  <c r="J86" i="64"/>
  <c r="J83" i="64"/>
  <c r="J82" i="64"/>
  <c r="H77" i="64"/>
  <c r="G77" i="64"/>
  <c r="J75" i="64"/>
  <c r="I77" i="64"/>
  <c r="J77" i="64" s="1"/>
  <c r="H70" i="64"/>
  <c r="G70" i="64"/>
  <c r="J68" i="64"/>
  <c r="J67" i="64"/>
  <c r="I70" i="64"/>
  <c r="J70" i="64" s="1"/>
  <c r="H63" i="64"/>
  <c r="G63" i="64"/>
  <c r="J61" i="64"/>
  <c r="I63" i="64"/>
  <c r="J63" i="64" s="1"/>
  <c r="H56" i="64"/>
  <c r="G56" i="64"/>
  <c r="J54" i="64"/>
  <c r="J53" i="64"/>
  <c r="I56" i="64"/>
  <c r="J56" i="64" s="1"/>
  <c r="H50" i="64"/>
  <c r="G50" i="64"/>
  <c r="G176" i="64" s="1"/>
  <c r="J48" i="64"/>
  <c r="J45" i="64"/>
  <c r="J43" i="64"/>
  <c r="J41" i="64"/>
  <c r="H31" i="64"/>
  <c r="G31" i="64"/>
  <c r="J28" i="64"/>
  <c r="H22" i="64"/>
  <c r="G22" i="64"/>
  <c r="J20" i="64"/>
  <c r="J19" i="64"/>
  <c r="H14" i="64"/>
  <c r="H36" i="64" s="1"/>
  <c r="G14" i="64"/>
  <c r="G36" i="64" s="1"/>
  <c r="G178" i="64" s="1"/>
  <c r="J12" i="64"/>
  <c r="J11" i="64"/>
  <c r="J10" i="64"/>
  <c r="J8" i="64"/>
  <c r="I163" i="61"/>
  <c r="I162" i="61"/>
  <c r="I158" i="61"/>
  <c r="I157" i="61"/>
  <c r="I153" i="61"/>
  <c r="I152" i="61"/>
  <c r="I147" i="61"/>
  <c r="I146" i="61"/>
  <c r="I145" i="61"/>
  <c r="I144" i="61"/>
  <c r="I139" i="61"/>
  <c r="I138" i="61"/>
  <c r="I137" i="61"/>
  <c r="I136" i="61"/>
  <c r="I133" i="61"/>
  <c r="I129" i="61"/>
  <c r="I128" i="61"/>
  <c r="I124" i="61"/>
  <c r="I123" i="61"/>
  <c r="I118" i="61"/>
  <c r="I117" i="61"/>
  <c r="I116" i="61"/>
  <c r="I115" i="61"/>
  <c r="I114" i="61"/>
  <c r="I112" i="61"/>
  <c r="I111" i="61"/>
  <c r="I106" i="61"/>
  <c r="I105" i="61"/>
  <c r="I104" i="61"/>
  <c r="I100" i="61"/>
  <c r="I98" i="61"/>
  <c r="I97" i="61"/>
  <c r="I96" i="61"/>
  <c r="I95" i="61"/>
  <c r="I91" i="61"/>
  <c r="I87" i="61"/>
  <c r="I86" i="61"/>
  <c r="J86" i="61" s="1"/>
  <c r="I85" i="61"/>
  <c r="I83" i="61"/>
  <c r="I81" i="61"/>
  <c r="I80" i="61"/>
  <c r="I76" i="61"/>
  <c r="I75" i="61"/>
  <c r="I74" i="61"/>
  <c r="I73" i="61"/>
  <c r="I69" i="61"/>
  <c r="I68" i="61"/>
  <c r="J68" i="61" s="1"/>
  <c r="I67" i="61"/>
  <c r="I66" i="61"/>
  <c r="I62" i="61"/>
  <c r="I61" i="61"/>
  <c r="I60" i="61"/>
  <c r="I59" i="61"/>
  <c r="I55" i="61"/>
  <c r="I49" i="61"/>
  <c r="I48" i="61"/>
  <c r="J48" i="61" s="1"/>
  <c r="I47" i="61"/>
  <c r="I46" i="61"/>
  <c r="I45" i="61"/>
  <c r="J45" i="61" s="1"/>
  <c r="I44" i="61"/>
  <c r="I43" i="61"/>
  <c r="J43" i="61" s="1"/>
  <c r="I42" i="61"/>
  <c r="I41" i="61"/>
  <c r="J41" i="61" s="1"/>
  <c r="I40" i="61"/>
  <c r="I34" i="61"/>
  <c r="I30" i="61"/>
  <c r="I29" i="61"/>
  <c r="I28" i="61"/>
  <c r="J28" i="61" s="1"/>
  <c r="I27" i="61"/>
  <c r="I26" i="61"/>
  <c r="I25" i="61"/>
  <c r="I21" i="61"/>
  <c r="I20" i="61"/>
  <c r="I19" i="61"/>
  <c r="J19" i="61" s="1"/>
  <c r="I18" i="61"/>
  <c r="I17" i="61"/>
  <c r="I13" i="61"/>
  <c r="I12" i="61"/>
  <c r="J12" i="61" s="1"/>
  <c r="I10" i="61"/>
  <c r="I9" i="61"/>
  <c r="I8" i="61"/>
  <c r="J8" i="61" s="1"/>
  <c r="I7" i="61"/>
  <c r="H174" i="63"/>
  <c r="G174" i="63"/>
  <c r="H169" i="63"/>
  <c r="G169" i="63"/>
  <c r="H164" i="63"/>
  <c r="G164" i="63"/>
  <c r="I164" i="63"/>
  <c r="J164" i="63" s="1"/>
  <c r="H159" i="63"/>
  <c r="G159" i="63"/>
  <c r="H154" i="63"/>
  <c r="G154" i="63"/>
  <c r="J153" i="63"/>
  <c r="H149" i="63"/>
  <c r="G149" i="63"/>
  <c r="H140" i="63"/>
  <c r="G140" i="63"/>
  <c r="J136" i="63"/>
  <c r="H130" i="63"/>
  <c r="G130" i="63"/>
  <c r="J129" i="63"/>
  <c r="I130" i="63"/>
  <c r="J130" i="63" s="1"/>
  <c r="H125" i="63"/>
  <c r="G125" i="63"/>
  <c r="J123" i="63"/>
  <c r="H119" i="63"/>
  <c r="G119" i="63"/>
  <c r="J111" i="63"/>
  <c r="H107" i="63"/>
  <c r="G107" i="63"/>
  <c r="J104" i="63"/>
  <c r="H101" i="63"/>
  <c r="G101" i="63"/>
  <c r="J100" i="63"/>
  <c r="J97" i="63"/>
  <c r="H92" i="63"/>
  <c r="G92" i="63"/>
  <c r="J91" i="63"/>
  <c r="H88" i="63"/>
  <c r="G88" i="63"/>
  <c r="J86" i="63"/>
  <c r="J80" i="63"/>
  <c r="H77" i="63"/>
  <c r="G77" i="63"/>
  <c r="J75" i="63"/>
  <c r="H70" i="63"/>
  <c r="G70" i="63"/>
  <c r="J68" i="63"/>
  <c r="H63" i="63"/>
  <c r="G63" i="63"/>
  <c r="J61" i="63"/>
  <c r="I63" i="63"/>
  <c r="J63" i="63" s="1"/>
  <c r="H56" i="63"/>
  <c r="G56" i="63"/>
  <c r="H50" i="63"/>
  <c r="G50" i="63"/>
  <c r="G176" i="63" s="1"/>
  <c r="J43" i="63"/>
  <c r="J41" i="63"/>
  <c r="G36" i="63"/>
  <c r="G178" i="63" s="1"/>
  <c r="H31" i="63"/>
  <c r="G31" i="63"/>
  <c r="J25" i="63"/>
  <c r="H22" i="63"/>
  <c r="G22" i="63"/>
  <c r="J20" i="63"/>
  <c r="J19" i="63"/>
  <c r="H14" i="63"/>
  <c r="G14" i="63"/>
  <c r="J7" i="63"/>
  <c r="H154" i="60"/>
  <c r="H174" i="61"/>
  <c r="G174" i="61"/>
  <c r="H169" i="61"/>
  <c r="G169" i="61"/>
  <c r="H164" i="61"/>
  <c r="G164" i="61"/>
  <c r="H159" i="61"/>
  <c r="G159" i="61"/>
  <c r="J157" i="61"/>
  <c r="H154" i="61"/>
  <c r="G154" i="61"/>
  <c r="J153" i="61"/>
  <c r="H149" i="61"/>
  <c r="G149" i="61"/>
  <c r="J146" i="61"/>
  <c r="H140" i="61"/>
  <c r="G140" i="61"/>
  <c r="J136" i="61"/>
  <c r="H130" i="61"/>
  <c r="G130" i="61"/>
  <c r="H125" i="61"/>
  <c r="G125" i="61"/>
  <c r="H119" i="61"/>
  <c r="G119" i="61"/>
  <c r="J112" i="61"/>
  <c r="H107" i="61"/>
  <c r="G107" i="61"/>
  <c r="J106" i="61"/>
  <c r="I107" i="61"/>
  <c r="J107" i="61" s="1"/>
  <c r="J104" i="61"/>
  <c r="H101" i="61"/>
  <c r="G101" i="61"/>
  <c r="H92" i="61"/>
  <c r="G92" i="61"/>
  <c r="J91" i="61"/>
  <c r="H88" i="61"/>
  <c r="G88" i="61"/>
  <c r="J83" i="61"/>
  <c r="J80" i="61"/>
  <c r="H77" i="61"/>
  <c r="G77" i="61"/>
  <c r="J75" i="61"/>
  <c r="H70" i="61"/>
  <c r="G70" i="61"/>
  <c r="H63" i="61"/>
  <c r="G63" i="61"/>
  <c r="H56" i="61"/>
  <c r="G56" i="61"/>
  <c r="H50" i="61"/>
  <c r="G50" i="61"/>
  <c r="G176" i="61" s="1"/>
  <c r="H31" i="61"/>
  <c r="G31" i="61"/>
  <c r="H22" i="61"/>
  <c r="G22" i="61"/>
  <c r="H14" i="61"/>
  <c r="G14" i="61"/>
  <c r="G36" i="61" s="1"/>
  <c r="I158" i="60"/>
  <c r="I157" i="60"/>
  <c r="I153" i="60"/>
  <c r="I152" i="60"/>
  <c r="I146" i="60"/>
  <c r="I147" i="60"/>
  <c r="I136" i="60"/>
  <c r="I137" i="60"/>
  <c r="I138" i="60"/>
  <c r="I139" i="60"/>
  <c r="I133" i="60"/>
  <c r="I112" i="60"/>
  <c r="I114" i="60"/>
  <c r="I115" i="60"/>
  <c r="I116" i="60"/>
  <c r="I118" i="60"/>
  <c r="I105" i="60"/>
  <c r="I106" i="60"/>
  <c r="I104" i="60"/>
  <c r="I91" i="60"/>
  <c r="I83" i="60"/>
  <c r="I85" i="60"/>
  <c r="I86" i="60"/>
  <c r="I87" i="60"/>
  <c r="I80" i="60"/>
  <c r="J80" i="60" s="1"/>
  <c r="I74" i="60"/>
  <c r="I75" i="60"/>
  <c r="I76" i="60"/>
  <c r="I73" i="60"/>
  <c r="I68" i="60"/>
  <c r="J68" i="60" s="1"/>
  <c r="I69" i="60"/>
  <c r="I66" i="60"/>
  <c r="I60" i="60"/>
  <c r="I61" i="60"/>
  <c r="I62" i="60"/>
  <c r="I59" i="60"/>
  <c r="I41" i="60"/>
  <c r="I42" i="60"/>
  <c r="I43" i="60"/>
  <c r="I44" i="60"/>
  <c r="I45" i="60"/>
  <c r="I46" i="60"/>
  <c r="I47" i="60"/>
  <c r="I48" i="60"/>
  <c r="J48" i="60" s="1"/>
  <c r="I49" i="60"/>
  <c r="I34" i="60"/>
  <c r="I27" i="60"/>
  <c r="I28" i="60"/>
  <c r="I29" i="60"/>
  <c r="I30" i="60"/>
  <c r="I18" i="60"/>
  <c r="I19" i="60"/>
  <c r="I21" i="60"/>
  <c r="I17" i="60"/>
  <c r="I8" i="60"/>
  <c r="I9" i="60"/>
  <c r="I10" i="60"/>
  <c r="I12" i="60"/>
  <c r="I13" i="60"/>
  <c r="H174" i="60"/>
  <c r="H169" i="60"/>
  <c r="H164" i="60"/>
  <c r="H159" i="60"/>
  <c r="H149" i="60"/>
  <c r="H140" i="60"/>
  <c r="H130" i="60"/>
  <c r="H125" i="60"/>
  <c r="H119" i="60"/>
  <c r="H107" i="60"/>
  <c r="H101" i="60"/>
  <c r="H92" i="60"/>
  <c r="H88" i="60"/>
  <c r="H77" i="60"/>
  <c r="H70" i="60"/>
  <c r="H63" i="60"/>
  <c r="H56" i="60"/>
  <c r="H50" i="60"/>
  <c r="H31" i="60"/>
  <c r="H22" i="60"/>
  <c r="H14" i="60"/>
  <c r="I8" i="58"/>
  <c r="I9" i="58"/>
  <c r="I10" i="58"/>
  <c r="I11" i="58"/>
  <c r="I12" i="58"/>
  <c r="I13" i="58"/>
  <c r="H56" i="55"/>
  <c r="H174" i="58"/>
  <c r="H169" i="58"/>
  <c r="H164" i="58"/>
  <c r="H159" i="58"/>
  <c r="H154" i="58"/>
  <c r="H149" i="58"/>
  <c r="H140" i="58"/>
  <c r="H130" i="58"/>
  <c r="H125" i="58"/>
  <c r="H119" i="58"/>
  <c r="H107" i="58"/>
  <c r="H101" i="58"/>
  <c r="H92" i="58"/>
  <c r="H88" i="58"/>
  <c r="H77" i="58"/>
  <c r="H70" i="58"/>
  <c r="H63" i="58"/>
  <c r="H56" i="58"/>
  <c r="H50" i="58"/>
  <c r="H31" i="58"/>
  <c r="H22" i="58"/>
  <c r="H14" i="58"/>
  <c r="H159" i="55"/>
  <c r="H154" i="55"/>
  <c r="H149" i="55"/>
  <c r="H140" i="55"/>
  <c r="H130" i="55"/>
  <c r="H125" i="55"/>
  <c r="H119" i="55"/>
  <c r="H107" i="55"/>
  <c r="H92" i="55"/>
  <c r="H88" i="55"/>
  <c r="H77" i="55"/>
  <c r="H70" i="55"/>
  <c r="H63" i="55"/>
  <c r="H50" i="55"/>
  <c r="H31" i="55"/>
  <c r="H22" i="55"/>
  <c r="H14" i="55"/>
  <c r="H101" i="55"/>
  <c r="H164" i="55"/>
  <c r="H169" i="55"/>
  <c r="G174" i="60"/>
  <c r="G169" i="60"/>
  <c r="G164" i="60"/>
  <c r="G159" i="60"/>
  <c r="I159" i="60"/>
  <c r="J159" i="60" s="1"/>
  <c r="G154" i="60"/>
  <c r="G149" i="60"/>
  <c r="J146" i="60"/>
  <c r="G140" i="60"/>
  <c r="J136" i="60"/>
  <c r="G130" i="60"/>
  <c r="G125" i="60"/>
  <c r="G119" i="60"/>
  <c r="J112" i="60"/>
  <c r="G107" i="60"/>
  <c r="J106" i="60"/>
  <c r="J104" i="60"/>
  <c r="G101" i="60"/>
  <c r="I92" i="60"/>
  <c r="J92" i="60" s="1"/>
  <c r="G92" i="60"/>
  <c r="J91" i="60"/>
  <c r="G88" i="60"/>
  <c r="J86" i="60"/>
  <c r="J83" i="60"/>
  <c r="G77" i="60"/>
  <c r="I77" i="60"/>
  <c r="J77" i="60" s="1"/>
  <c r="G70" i="60"/>
  <c r="G63" i="60"/>
  <c r="J61" i="60"/>
  <c r="G56" i="60"/>
  <c r="G50" i="60"/>
  <c r="G176" i="60" s="1"/>
  <c r="J43" i="60"/>
  <c r="J41" i="60"/>
  <c r="G36" i="60"/>
  <c r="G178" i="60" s="1"/>
  <c r="G31" i="60"/>
  <c r="G22" i="60"/>
  <c r="J19" i="60"/>
  <c r="G14" i="60"/>
  <c r="I158" i="58"/>
  <c r="I146" i="58"/>
  <c r="I147" i="58"/>
  <c r="I136" i="58"/>
  <c r="I137" i="58"/>
  <c r="I138" i="58"/>
  <c r="I139" i="58"/>
  <c r="I124" i="58"/>
  <c r="J124" i="58" s="1"/>
  <c r="I112" i="58"/>
  <c r="I114" i="58"/>
  <c r="I115" i="58"/>
  <c r="I116" i="58"/>
  <c r="I118" i="58"/>
  <c r="I105" i="58"/>
  <c r="I106" i="58"/>
  <c r="I96" i="58"/>
  <c r="I96" i="60" s="1"/>
  <c r="J96" i="60" s="1"/>
  <c r="I83" i="58"/>
  <c r="I85" i="58"/>
  <c r="I86" i="58"/>
  <c r="I87" i="58"/>
  <c r="I74" i="58"/>
  <c r="I75" i="58"/>
  <c r="I76" i="58"/>
  <c r="I157" i="58"/>
  <c r="J157" i="58" s="1"/>
  <c r="I152" i="58"/>
  <c r="I133" i="58"/>
  <c r="I104" i="58"/>
  <c r="I107" i="58" s="1"/>
  <c r="J107" i="58" s="1"/>
  <c r="I91" i="58"/>
  <c r="J91" i="58" s="1"/>
  <c r="I80" i="58"/>
  <c r="I73" i="58"/>
  <c r="I68" i="58"/>
  <c r="I69" i="58"/>
  <c r="I66" i="58"/>
  <c r="I60" i="58"/>
  <c r="I61" i="58"/>
  <c r="I59" i="58"/>
  <c r="I55" i="58"/>
  <c r="I55" i="60" s="1"/>
  <c r="I53" i="58"/>
  <c r="I41" i="58"/>
  <c r="I42" i="58"/>
  <c r="I43" i="58"/>
  <c r="J43" i="58" s="1"/>
  <c r="I44" i="58"/>
  <c r="I46" i="58"/>
  <c r="I47" i="58"/>
  <c r="I48" i="58"/>
  <c r="J48" i="58" s="1"/>
  <c r="I49" i="58"/>
  <c r="I27" i="58"/>
  <c r="I29" i="58"/>
  <c r="I30" i="58"/>
  <c r="I18" i="58"/>
  <c r="I19" i="58"/>
  <c r="I20" i="58"/>
  <c r="J20" i="58" s="1"/>
  <c r="I21" i="58"/>
  <c r="G174" i="58"/>
  <c r="G169" i="58"/>
  <c r="G164" i="58"/>
  <c r="G159" i="58"/>
  <c r="G154" i="58"/>
  <c r="G149" i="58"/>
  <c r="J146" i="58"/>
  <c r="G140" i="58"/>
  <c r="J136" i="58"/>
  <c r="G130" i="58"/>
  <c r="G125" i="58"/>
  <c r="G119" i="58"/>
  <c r="J112" i="58"/>
  <c r="G107" i="58"/>
  <c r="J106" i="58"/>
  <c r="J104" i="58"/>
  <c r="G101" i="58"/>
  <c r="I92" i="58"/>
  <c r="J92" i="58" s="1"/>
  <c r="G92" i="58"/>
  <c r="G88" i="58"/>
  <c r="J86" i="58"/>
  <c r="J83" i="58"/>
  <c r="G77" i="58"/>
  <c r="J75" i="58"/>
  <c r="G70" i="58"/>
  <c r="J68" i="58"/>
  <c r="G63" i="58"/>
  <c r="J61" i="58"/>
  <c r="G56" i="58"/>
  <c r="G50" i="58"/>
  <c r="G176" i="58" s="1"/>
  <c r="J41" i="58"/>
  <c r="G31" i="58"/>
  <c r="G22" i="58"/>
  <c r="J19" i="58"/>
  <c r="G14" i="58"/>
  <c r="G36" i="58" s="1"/>
  <c r="G92" i="55"/>
  <c r="G36" i="69" l="1"/>
  <c r="G176" i="69"/>
  <c r="J77" i="69"/>
  <c r="K77" i="69" s="1"/>
  <c r="J140" i="69"/>
  <c r="K140" i="69" s="1"/>
  <c r="J63" i="69"/>
  <c r="K63" i="69" s="1"/>
  <c r="H176" i="69"/>
  <c r="J70" i="69"/>
  <c r="K70" i="69" s="1"/>
  <c r="H36" i="69"/>
  <c r="J56" i="69"/>
  <c r="K56" i="69" s="1"/>
  <c r="J169" i="69"/>
  <c r="K169" i="69" s="1"/>
  <c r="J174" i="69"/>
  <c r="K174" i="69" s="1"/>
  <c r="J164" i="69"/>
  <c r="K164" i="69" s="1"/>
  <c r="J159" i="69"/>
  <c r="K159" i="69" s="1"/>
  <c r="K157" i="69"/>
  <c r="J154" i="69"/>
  <c r="K154" i="69" s="1"/>
  <c r="J130" i="69"/>
  <c r="K130" i="69" s="1"/>
  <c r="J149" i="69"/>
  <c r="K149" i="69" s="1"/>
  <c r="K143" i="69"/>
  <c r="J119" i="69"/>
  <c r="K119" i="69" s="1"/>
  <c r="I176" i="69"/>
  <c r="J101" i="69"/>
  <c r="K101" i="69" s="1"/>
  <c r="J88" i="69"/>
  <c r="K88" i="69" s="1"/>
  <c r="J50" i="69"/>
  <c r="K50" i="69" s="1"/>
  <c r="I36" i="69"/>
  <c r="J14" i="69"/>
  <c r="J22" i="69"/>
  <c r="K22" i="69" s="1"/>
  <c r="K54" i="69"/>
  <c r="J92" i="69"/>
  <c r="K92" i="69" s="1"/>
  <c r="K110" i="69"/>
  <c r="K128" i="69"/>
  <c r="K163" i="69"/>
  <c r="K168" i="69"/>
  <c r="J31" i="69"/>
  <c r="K31" i="69" s="1"/>
  <c r="K40" i="69"/>
  <c r="J107" i="69"/>
  <c r="K107" i="69" s="1"/>
  <c r="J125" i="69"/>
  <c r="K125" i="69" s="1"/>
  <c r="I12" i="68"/>
  <c r="J12" i="68" s="1"/>
  <c r="I56" i="68"/>
  <c r="J56" i="68" s="1"/>
  <c r="H36" i="68"/>
  <c r="I144" i="67"/>
  <c r="I164" i="68"/>
  <c r="J164" i="68" s="1"/>
  <c r="I77" i="68"/>
  <c r="J77" i="68" s="1"/>
  <c r="G36" i="68"/>
  <c r="G176" i="68"/>
  <c r="I50" i="68"/>
  <c r="I154" i="68"/>
  <c r="J154" i="68" s="1"/>
  <c r="I174" i="68"/>
  <c r="J174" i="68" s="1"/>
  <c r="H176" i="68"/>
  <c r="I96" i="68"/>
  <c r="J96" i="68" s="1"/>
  <c r="I92" i="68"/>
  <c r="J92" i="68" s="1"/>
  <c r="I22" i="68"/>
  <c r="J22" i="68" s="1"/>
  <c r="J167" i="68"/>
  <c r="I70" i="68"/>
  <c r="J70" i="68" s="1"/>
  <c r="I31" i="68"/>
  <c r="J31" i="68" s="1"/>
  <c r="J25" i="68"/>
  <c r="J50" i="68"/>
  <c r="I125" i="68"/>
  <c r="J125" i="68" s="1"/>
  <c r="I130" i="68"/>
  <c r="J130" i="68" s="1"/>
  <c r="J8" i="68"/>
  <c r="J40" i="68"/>
  <c r="J95" i="68"/>
  <c r="J157" i="68"/>
  <c r="I107" i="68"/>
  <c r="J107" i="68" s="1"/>
  <c r="J53" i="68"/>
  <c r="J162" i="68"/>
  <c r="J172" i="68"/>
  <c r="I107" i="67"/>
  <c r="J107" i="67" s="1"/>
  <c r="I77" i="67"/>
  <c r="J77" i="67" s="1"/>
  <c r="I63" i="67"/>
  <c r="J63" i="67" s="1"/>
  <c r="I130" i="67"/>
  <c r="J130" i="67" s="1"/>
  <c r="H176" i="67"/>
  <c r="H178" i="67" s="1"/>
  <c r="I31" i="67"/>
  <c r="J31" i="67" s="1"/>
  <c r="I22" i="67"/>
  <c r="J22" i="67" s="1"/>
  <c r="G178" i="67"/>
  <c r="I50" i="67"/>
  <c r="I174" i="67"/>
  <c r="J174" i="67" s="1"/>
  <c r="I56" i="67"/>
  <c r="J56" i="67" s="1"/>
  <c r="J75" i="67"/>
  <c r="J110" i="67"/>
  <c r="J128" i="67"/>
  <c r="I164" i="67"/>
  <c r="J164" i="67" s="1"/>
  <c r="I169" i="67"/>
  <c r="J169" i="67" s="1"/>
  <c r="I92" i="67"/>
  <c r="J92" i="67" s="1"/>
  <c r="I101" i="67"/>
  <c r="J101" i="67" s="1"/>
  <c r="J17" i="67"/>
  <c r="I125" i="67"/>
  <c r="J125" i="67" s="1"/>
  <c r="I125" i="66"/>
  <c r="J125" i="66" s="1"/>
  <c r="H176" i="66"/>
  <c r="H178" i="66" s="1"/>
  <c r="I174" i="66"/>
  <c r="J174" i="66" s="1"/>
  <c r="I169" i="66"/>
  <c r="J169" i="66" s="1"/>
  <c r="I159" i="66"/>
  <c r="J159" i="66" s="1"/>
  <c r="I149" i="66"/>
  <c r="J149" i="66" s="1"/>
  <c r="I130" i="66"/>
  <c r="J130" i="66" s="1"/>
  <c r="I77" i="66"/>
  <c r="J77" i="66" s="1"/>
  <c r="I56" i="66"/>
  <c r="J56" i="66" s="1"/>
  <c r="I50" i="66"/>
  <c r="J50" i="66" s="1"/>
  <c r="I31" i="66"/>
  <c r="J31" i="66" s="1"/>
  <c r="I14" i="66"/>
  <c r="J14" i="66" s="1"/>
  <c r="I22" i="64"/>
  <c r="J22" i="64" s="1"/>
  <c r="I164" i="64"/>
  <c r="J164" i="64" s="1"/>
  <c r="H176" i="64"/>
  <c r="H178" i="64" s="1"/>
  <c r="I101" i="66"/>
  <c r="J101" i="66" s="1"/>
  <c r="J7" i="66"/>
  <c r="J61" i="66"/>
  <c r="J91" i="66"/>
  <c r="J153" i="66"/>
  <c r="I22" i="66"/>
  <c r="J22" i="66" s="1"/>
  <c r="J122" i="66"/>
  <c r="J129" i="66"/>
  <c r="J162" i="66"/>
  <c r="J167" i="66"/>
  <c r="J172" i="66"/>
  <c r="J25" i="66"/>
  <c r="J143" i="66"/>
  <c r="J40" i="66"/>
  <c r="J163" i="64"/>
  <c r="I169" i="64"/>
  <c r="J169" i="64" s="1"/>
  <c r="I174" i="64"/>
  <c r="J174" i="64" s="1"/>
  <c r="J173" i="64"/>
  <c r="I154" i="64"/>
  <c r="J154" i="64" s="1"/>
  <c r="I50" i="64"/>
  <c r="I31" i="64"/>
  <c r="J31" i="64" s="1"/>
  <c r="I14" i="64"/>
  <c r="J14" i="64" s="1"/>
  <c r="I70" i="63"/>
  <c r="J70" i="63" s="1"/>
  <c r="H176" i="63"/>
  <c r="H36" i="63"/>
  <c r="I154" i="63"/>
  <c r="J154" i="63" s="1"/>
  <c r="I77" i="63"/>
  <c r="J77" i="63" s="1"/>
  <c r="I50" i="63"/>
  <c r="I22" i="63"/>
  <c r="J22" i="63" s="1"/>
  <c r="I36" i="64"/>
  <c r="J50" i="64"/>
  <c r="I101" i="64"/>
  <c r="J101" i="64" s="1"/>
  <c r="J110" i="64"/>
  <c r="J7" i="64"/>
  <c r="J17" i="64"/>
  <c r="J25" i="64"/>
  <c r="I107" i="64"/>
  <c r="J107" i="64" s="1"/>
  <c r="I125" i="64"/>
  <c r="J125" i="64" s="1"/>
  <c r="I130" i="64"/>
  <c r="J130" i="64" s="1"/>
  <c r="I149" i="64"/>
  <c r="J149" i="64" s="1"/>
  <c r="J162" i="64"/>
  <c r="J167" i="64"/>
  <c r="J172" i="64"/>
  <c r="J40" i="64"/>
  <c r="J53" i="63"/>
  <c r="H36" i="61"/>
  <c r="H176" i="61"/>
  <c r="J10" i="61"/>
  <c r="I159" i="61"/>
  <c r="J159" i="61" s="1"/>
  <c r="I77" i="61"/>
  <c r="J77" i="61" s="1"/>
  <c r="I63" i="61"/>
  <c r="J63" i="61" s="1"/>
  <c r="I31" i="63"/>
  <c r="J31" i="63" s="1"/>
  <c r="J50" i="63"/>
  <c r="I92" i="63"/>
  <c r="J92" i="63" s="1"/>
  <c r="J128" i="63"/>
  <c r="I107" i="63"/>
  <c r="J107" i="63" s="1"/>
  <c r="I14" i="63"/>
  <c r="J26" i="63"/>
  <c r="J40" i="63"/>
  <c r="J157" i="63"/>
  <c r="H176" i="60"/>
  <c r="H36" i="60"/>
  <c r="J20" i="61"/>
  <c r="I20" i="60"/>
  <c r="J20" i="60" s="1"/>
  <c r="J124" i="61"/>
  <c r="I124" i="60"/>
  <c r="J124" i="60" s="1"/>
  <c r="J11" i="58"/>
  <c r="I11" i="60"/>
  <c r="J53" i="58"/>
  <c r="I53" i="60"/>
  <c r="J96" i="58"/>
  <c r="H176" i="58"/>
  <c r="H36" i="58"/>
  <c r="G178" i="61"/>
  <c r="J17" i="61"/>
  <c r="J61" i="61"/>
  <c r="J96" i="61"/>
  <c r="I92" i="61"/>
  <c r="J92" i="61" s="1"/>
  <c r="I154" i="61"/>
  <c r="J154" i="61" s="1"/>
  <c r="I107" i="60"/>
  <c r="J107" i="60" s="1"/>
  <c r="H176" i="55"/>
  <c r="H36" i="55"/>
  <c r="J75" i="60"/>
  <c r="J157" i="60"/>
  <c r="G178" i="58"/>
  <c r="J80" i="58"/>
  <c r="I77" i="58"/>
  <c r="J77" i="58" s="1"/>
  <c r="I159" i="58"/>
  <c r="J159" i="58" s="1"/>
  <c r="H178" i="69" l="1"/>
  <c r="G178" i="69"/>
  <c r="I178" i="69"/>
  <c r="J36" i="69"/>
  <c r="K14" i="69"/>
  <c r="J176" i="69"/>
  <c r="K176" i="69" s="1"/>
  <c r="I14" i="68"/>
  <c r="J14" i="68" s="1"/>
  <c r="H178" i="68"/>
  <c r="J144" i="67"/>
  <c r="I144" i="68"/>
  <c r="I149" i="67"/>
  <c r="J149" i="67" s="1"/>
  <c r="G178" i="68"/>
  <c r="I101" i="68"/>
  <c r="J101" i="68" s="1"/>
  <c r="J50" i="67"/>
  <c r="I36" i="66"/>
  <c r="J36" i="66" s="1"/>
  <c r="H178" i="63"/>
  <c r="J36" i="64"/>
  <c r="J53" i="60"/>
  <c r="I53" i="61"/>
  <c r="H178" i="61"/>
  <c r="J11" i="60"/>
  <c r="I11" i="61"/>
  <c r="J11" i="61" s="1"/>
  <c r="J14" i="63"/>
  <c r="I36" i="63"/>
  <c r="H178" i="60"/>
  <c r="I22" i="61"/>
  <c r="J22" i="61" s="1"/>
  <c r="H178" i="58"/>
  <c r="H178" i="55"/>
  <c r="I173" i="55"/>
  <c r="I172" i="55"/>
  <c r="I168" i="55"/>
  <c r="I167" i="55"/>
  <c r="I163" i="55"/>
  <c r="I162" i="55"/>
  <c r="I158" i="55"/>
  <c r="I157" i="55"/>
  <c r="I153" i="55"/>
  <c r="I152" i="55"/>
  <c r="I144" i="55"/>
  <c r="I145" i="55"/>
  <c r="I146" i="55"/>
  <c r="I147" i="55"/>
  <c r="I148" i="55"/>
  <c r="I148" i="58" s="1"/>
  <c r="I143" i="55"/>
  <c r="I134" i="55"/>
  <c r="I135" i="55"/>
  <c r="I135" i="58" s="1"/>
  <c r="I136" i="55"/>
  <c r="J136" i="55" s="1"/>
  <c r="I137" i="55"/>
  <c r="I138" i="55"/>
  <c r="I139" i="55"/>
  <c r="I133" i="55"/>
  <c r="I129" i="55"/>
  <c r="I128" i="55"/>
  <c r="I123" i="55"/>
  <c r="I124" i="55"/>
  <c r="J124" i="55" s="1"/>
  <c r="I122" i="55"/>
  <c r="I111" i="55"/>
  <c r="I112" i="55"/>
  <c r="I113" i="55"/>
  <c r="I114" i="55"/>
  <c r="I115" i="55"/>
  <c r="I116" i="55"/>
  <c r="I117" i="55"/>
  <c r="I118" i="55"/>
  <c r="I110" i="55"/>
  <c r="I105" i="55"/>
  <c r="I106" i="55"/>
  <c r="I104" i="55"/>
  <c r="I96" i="55"/>
  <c r="I97" i="55"/>
  <c r="I98" i="55"/>
  <c r="I99" i="55"/>
  <c r="I100" i="55"/>
  <c r="I95" i="55"/>
  <c r="I91" i="55"/>
  <c r="I81" i="55"/>
  <c r="I82" i="55"/>
  <c r="I83" i="55"/>
  <c r="J83" i="55" s="1"/>
  <c r="I84" i="55"/>
  <c r="I85" i="55"/>
  <c r="I86" i="55"/>
  <c r="I87" i="55"/>
  <c r="I80" i="55"/>
  <c r="I74" i="55"/>
  <c r="I75" i="55"/>
  <c r="I76" i="55"/>
  <c r="I73" i="55"/>
  <c r="I67" i="55"/>
  <c r="I68" i="55"/>
  <c r="I69" i="55"/>
  <c r="I66" i="55"/>
  <c r="I60" i="55"/>
  <c r="I61" i="55"/>
  <c r="I62" i="55"/>
  <c r="I59" i="55"/>
  <c r="I54" i="55"/>
  <c r="I55" i="55"/>
  <c r="I53" i="55"/>
  <c r="I41" i="55"/>
  <c r="I42" i="55"/>
  <c r="I43" i="55"/>
  <c r="I44" i="55"/>
  <c r="I45" i="55"/>
  <c r="I46" i="55"/>
  <c r="I47" i="55"/>
  <c r="I48" i="55"/>
  <c r="I49" i="55"/>
  <c r="I40" i="55"/>
  <c r="I26" i="55"/>
  <c r="J26" i="55" s="1"/>
  <c r="I27" i="55"/>
  <c r="I28" i="55"/>
  <c r="J28" i="55" s="1"/>
  <c r="I29" i="55"/>
  <c r="I30" i="55"/>
  <c r="I25" i="55"/>
  <c r="I18" i="55"/>
  <c r="I19" i="55"/>
  <c r="I20" i="55"/>
  <c r="I21" i="55"/>
  <c r="I17" i="55"/>
  <c r="I8" i="55"/>
  <c r="I9" i="55"/>
  <c r="I10" i="55"/>
  <c r="I11" i="55"/>
  <c r="J11" i="55" s="1"/>
  <c r="I12" i="55"/>
  <c r="I13" i="55"/>
  <c r="I7" i="55"/>
  <c r="G174" i="55"/>
  <c r="G169" i="55"/>
  <c r="G164" i="55"/>
  <c r="G159" i="55"/>
  <c r="G154" i="55"/>
  <c r="G149" i="55"/>
  <c r="J148" i="55"/>
  <c r="J146" i="55"/>
  <c r="J145" i="55"/>
  <c r="G140" i="55"/>
  <c r="G130" i="55"/>
  <c r="J128" i="55"/>
  <c r="G125" i="55"/>
  <c r="G119" i="55"/>
  <c r="J112" i="55"/>
  <c r="J111" i="55"/>
  <c r="J110" i="55"/>
  <c r="G107" i="55"/>
  <c r="J106" i="55"/>
  <c r="G101" i="55"/>
  <c r="J100" i="55"/>
  <c r="J98" i="55"/>
  <c r="J97" i="55"/>
  <c r="J96" i="55"/>
  <c r="I92" i="55"/>
  <c r="J92" i="55" s="1"/>
  <c r="G88" i="55"/>
  <c r="J86" i="55"/>
  <c r="J84" i="55"/>
  <c r="J80" i="55"/>
  <c r="G77" i="55"/>
  <c r="J75" i="55"/>
  <c r="G70" i="55"/>
  <c r="J68" i="55"/>
  <c r="J67" i="55"/>
  <c r="G63" i="55"/>
  <c r="G56" i="55"/>
  <c r="G50" i="55"/>
  <c r="G176" i="55" s="1"/>
  <c r="J48" i="55"/>
  <c r="J45" i="55"/>
  <c r="J43" i="55"/>
  <c r="J41" i="55"/>
  <c r="G31" i="55"/>
  <c r="G22" i="55"/>
  <c r="J20" i="55"/>
  <c r="J19" i="55"/>
  <c r="G14" i="55"/>
  <c r="J178" i="69" l="1"/>
  <c r="K36" i="69"/>
  <c r="I36" i="68"/>
  <c r="J36" i="68" s="1"/>
  <c r="J144" i="68"/>
  <c r="I149" i="68"/>
  <c r="J149" i="68" s="1"/>
  <c r="J148" i="58"/>
  <c r="I148" i="60"/>
  <c r="J148" i="63"/>
  <c r="J53" i="61"/>
  <c r="I174" i="55"/>
  <c r="J174" i="55" s="1"/>
  <c r="J36" i="63"/>
  <c r="I135" i="60"/>
  <c r="I135" i="61" s="1"/>
  <c r="I135" i="63" s="1"/>
  <c r="I135" i="64" s="1"/>
  <c r="I135" i="66" s="1"/>
  <c r="I135" i="67" s="1"/>
  <c r="I135" i="68" s="1"/>
  <c r="J12" i="55"/>
  <c r="J12" i="60"/>
  <c r="J12" i="58"/>
  <c r="I134" i="58"/>
  <c r="J173" i="55"/>
  <c r="I173" i="58"/>
  <c r="J172" i="55"/>
  <c r="I172" i="58"/>
  <c r="I67" i="58"/>
  <c r="I63" i="55"/>
  <c r="J63" i="55" s="1"/>
  <c r="I63" i="60"/>
  <c r="J63" i="60" s="1"/>
  <c r="I62" i="58"/>
  <c r="I63" i="58" s="1"/>
  <c r="J63" i="58" s="1"/>
  <c r="I54" i="58"/>
  <c r="J54" i="55"/>
  <c r="I45" i="58"/>
  <c r="J45" i="58" s="1"/>
  <c r="J45" i="60"/>
  <c r="I40" i="58"/>
  <c r="I17" i="58"/>
  <c r="I100" i="58"/>
  <c r="J99" i="55"/>
  <c r="I99" i="58"/>
  <c r="I98" i="58"/>
  <c r="I97" i="58"/>
  <c r="I95" i="58"/>
  <c r="I84" i="58"/>
  <c r="I82" i="58"/>
  <c r="J82" i="55"/>
  <c r="I81" i="58"/>
  <c r="J81" i="55"/>
  <c r="I153" i="58"/>
  <c r="I145" i="58"/>
  <c r="I144" i="58"/>
  <c r="I143" i="58"/>
  <c r="J143" i="55"/>
  <c r="I149" i="55"/>
  <c r="J149" i="55" s="1"/>
  <c r="J163" i="55"/>
  <c r="I163" i="58"/>
  <c r="I162" i="58"/>
  <c r="J162" i="55"/>
  <c r="I168" i="58"/>
  <c r="J168" i="63" s="1"/>
  <c r="J168" i="55"/>
  <c r="I169" i="55"/>
  <c r="J169" i="55" s="1"/>
  <c r="I167" i="58"/>
  <c r="J167" i="55"/>
  <c r="I129" i="58"/>
  <c r="I128" i="58"/>
  <c r="I123" i="58"/>
  <c r="J123" i="55"/>
  <c r="I122" i="58"/>
  <c r="J117" i="55"/>
  <c r="I117" i="58"/>
  <c r="I113" i="58"/>
  <c r="J113" i="55"/>
  <c r="I111" i="58"/>
  <c r="I110" i="58"/>
  <c r="I26" i="58"/>
  <c r="J28" i="60"/>
  <c r="I28" i="58"/>
  <c r="J28" i="58" s="1"/>
  <c r="I25" i="58"/>
  <c r="J25" i="55"/>
  <c r="J8" i="55"/>
  <c r="J8" i="60"/>
  <c r="J8" i="58"/>
  <c r="J10" i="60"/>
  <c r="J10" i="58"/>
  <c r="J10" i="55"/>
  <c r="I7" i="58"/>
  <c r="I164" i="55"/>
  <c r="J164" i="55" s="1"/>
  <c r="J61" i="55"/>
  <c r="I130" i="55"/>
  <c r="J130" i="55" s="1"/>
  <c r="I159" i="55"/>
  <c r="J159" i="55" s="1"/>
  <c r="I77" i="55"/>
  <c r="J77" i="55" s="1"/>
  <c r="J91" i="55"/>
  <c r="I22" i="55"/>
  <c r="J22" i="55" s="1"/>
  <c r="I107" i="55"/>
  <c r="J107" i="55" s="1"/>
  <c r="I125" i="55"/>
  <c r="J125" i="55" s="1"/>
  <c r="I50" i="55"/>
  <c r="J50" i="55" s="1"/>
  <c r="I70" i="55"/>
  <c r="J70" i="55" s="1"/>
  <c r="J122" i="55"/>
  <c r="J129" i="55"/>
  <c r="J144" i="55"/>
  <c r="I154" i="55"/>
  <c r="J154" i="55" s="1"/>
  <c r="I14" i="55"/>
  <c r="J14" i="55" s="1"/>
  <c r="I101" i="55"/>
  <c r="J101" i="55" s="1"/>
  <c r="I140" i="55"/>
  <c r="J140" i="55" s="1"/>
  <c r="J153" i="55"/>
  <c r="G36" i="55"/>
  <c r="I56" i="55"/>
  <c r="J56" i="55" s="1"/>
  <c r="J134" i="55"/>
  <c r="I31" i="55"/>
  <c r="J31" i="55" s="1"/>
  <c r="J7" i="55"/>
  <c r="J17" i="55"/>
  <c r="J40" i="55"/>
  <c r="J53" i="55"/>
  <c r="I88" i="55"/>
  <c r="J88" i="55" s="1"/>
  <c r="J95" i="55"/>
  <c r="J104" i="55"/>
  <c r="I119" i="55"/>
  <c r="J119" i="55" s="1"/>
  <c r="J157" i="55"/>
  <c r="J113" i="58" l="1"/>
  <c r="I113" i="60"/>
  <c r="J148" i="60"/>
  <c r="I148" i="61"/>
  <c r="J148" i="61" s="1"/>
  <c r="J99" i="63"/>
  <c r="I101" i="63"/>
  <c r="J101" i="63" s="1"/>
  <c r="I54" i="60"/>
  <c r="I54" i="61" s="1"/>
  <c r="J82" i="58"/>
  <c r="I82" i="60"/>
  <c r="J143" i="63"/>
  <c r="I149" i="63"/>
  <c r="J149" i="63" s="1"/>
  <c r="I169" i="63"/>
  <c r="J169" i="63" s="1"/>
  <c r="J167" i="63"/>
  <c r="J173" i="58"/>
  <c r="I173" i="60"/>
  <c r="J173" i="63"/>
  <c r="I172" i="60"/>
  <c r="I172" i="61" s="1"/>
  <c r="I125" i="63"/>
  <c r="J125" i="63" s="1"/>
  <c r="J122" i="63"/>
  <c r="J110" i="63"/>
  <c r="I67" i="60"/>
  <c r="J168" i="58"/>
  <c r="I168" i="60"/>
  <c r="I167" i="60"/>
  <c r="I167" i="61" s="1"/>
  <c r="I40" i="60"/>
  <c r="I50" i="60" s="1"/>
  <c r="J50" i="60" s="1"/>
  <c r="J100" i="58"/>
  <c r="I100" i="60"/>
  <c r="J100" i="60" s="1"/>
  <c r="J100" i="61"/>
  <c r="J99" i="58"/>
  <c r="I99" i="60"/>
  <c r="J98" i="58"/>
  <c r="J98" i="61"/>
  <c r="I98" i="60"/>
  <c r="J98" i="60" s="1"/>
  <c r="J97" i="58"/>
  <c r="I97" i="60"/>
  <c r="J97" i="60" s="1"/>
  <c r="J97" i="61"/>
  <c r="I95" i="60"/>
  <c r="J95" i="60" s="1"/>
  <c r="J84" i="58"/>
  <c r="I84" i="60"/>
  <c r="I81" i="60"/>
  <c r="J145" i="58"/>
  <c r="I145" i="60"/>
  <c r="J145" i="60" s="1"/>
  <c r="J145" i="61"/>
  <c r="J144" i="58"/>
  <c r="I144" i="60"/>
  <c r="J144" i="60" s="1"/>
  <c r="J144" i="61"/>
  <c r="I143" i="60"/>
  <c r="J163" i="58"/>
  <c r="I163" i="60"/>
  <c r="J163" i="60" s="1"/>
  <c r="J163" i="61"/>
  <c r="I162" i="60"/>
  <c r="J129" i="58"/>
  <c r="J129" i="61"/>
  <c r="I129" i="60"/>
  <c r="J129" i="60" s="1"/>
  <c r="I128" i="60"/>
  <c r="J123" i="58"/>
  <c r="I123" i="60"/>
  <c r="J123" i="60" s="1"/>
  <c r="J123" i="61"/>
  <c r="I122" i="60"/>
  <c r="J117" i="58"/>
  <c r="I117" i="60"/>
  <c r="J117" i="60" s="1"/>
  <c r="J117" i="61"/>
  <c r="J111" i="58"/>
  <c r="J111" i="61"/>
  <c r="I111" i="60"/>
  <c r="J111" i="60" s="1"/>
  <c r="I110" i="60"/>
  <c r="I110" i="61" s="1"/>
  <c r="J26" i="58"/>
  <c r="J26" i="61"/>
  <c r="I26" i="60"/>
  <c r="J26" i="60" s="1"/>
  <c r="I25" i="60"/>
  <c r="J25" i="60" s="1"/>
  <c r="I7" i="60"/>
  <c r="J7" i="60" s="1"/>
  <c r="I134" i="60"/>
  <c r="I134" i="61" s="1"/>
  <c r="I134" i="63" s="1"/>
  <c r="J134" i="58"/>
  <c r="I140" i="58"/>
  <c r="J140" i="58" s="1"/>
  <c r="J172" i="58"/>
  <c r="I174" i="58"/>
  <c r="J174" i="58" s="1"/>
  <c r="J67" i="60"/>
  <c r="I70" i="60"/>
  <c r="J70" i="60" s="1"/>
  <c r="J67" i="58"/>
  <c r="I70" i="58"/>
  <c r="J70" i="58" s="1"/>
  <c r="J54" i="58"/>
  <c r="I56" i="58"/>
  <c r="J56" i="58" s="1"/>
  <c r="J54" i="60"/>
  <c r="I56" i="60"/>
  <c r="J56" i="60" s="1"/>
  <c r="I50" i="58"/>
  <c r="J50" i="58" s="1"/>
  <c r="J40" i="58"/>
  <c r="I22" i="60"/>
  <c r="J22" i="60" s="1"/>
  <c r="J17" i="60"/>
  <c r="J17" i="58"/>
  <c r="I22" i="58"/>
  <c r="J22" i="58" s="1"/>
  <c r="I101" i="58"/>
  <c r="J101" i="58" s="1"/>
  <c r="J95" i="58"/>
  <c r="J81" i="58"/>
  <c r="I88" i="58"/>
  <c r="J88" i="58" s="1"/>
  <c r="J153" i="60"/>
  <c r="I154" i="60"/>
  <c r="J154" i="60" s="1"/>
  <c r="J153" i="58"/>
  <c r="I154" i="58"/>
  <c r="J154" i="58" s="1"/>
  <c r="J143" i="58"/>
  <c r="I149" i="58"/>
  <c r="J149" i="58" s="1"/>
  <c r="J162" i="58"/>
  <c r="I164" i="58"/>
  <c r="J164" i="58" s="1"/>
  <c r="J162" i="60"/>
  <c r="J167" i="58"/>
  <c r="I169" i="58"/>
  <c r="J169" i="58" s="1"/>
  <c r="I130" i="58"/>
  <c r="J130" i="58" s="1"/>
  <c r="J128" i="58"/>
  <c r="J128" i="60"/>
  <c r="J122" i="58"/>
  <c r="I125" i="58"/>
  <c r="J125" i="58" s="1"/>
  <c r="J110" i="58"/>
  <c r="I119" i="58"/>
  <c r="J25" i="58"/>
  <c r="I31" i="58"/>
  <c r="J31" i="58" s="1"/>
  <c r="I14" i="58"/>
  <c r="J7" i="58"/>
  <c r="G178" i="55"/>
  <c r="I176" i="55"/>
  <c r="J176" i="55" s="1"/>
  <c r="I36" i="55"/>
  <c r="I134" i="64" l="1"/>
  <c r="J134" i="63"/>
  <c r="I140" i="63"/>
  <c r="J140" i="63" s="1"/>
  <c r="J134" i="60"/>
  <c r="I140" i="60"/>
  <c r="J140" i="60" s="1"/>
  <c r="J134" i="61"/>
  <c r="I113" i="61"/>
  <c r="J113" i="60"/>
  <c r="J99" i="60"/>
  <c r="I99" i="61"/>
  <c r="J99" i="61" s="1"/>
  <c r="J54" i="63"/>
  <c r="I56" i="63"/>
  <c r="J56" i="63" s="1"/>
  <c r="J54" i="61"/>
  <c r="I56" i="61"/>
  <c r="J56" i="61" s="1"/>
  <c r="J84" i="60"/>
  <c r="I84" i="61"/>
  <c r="I82" i="61"/>
  <c r="J82" i="61" s="1"/>
  <c r="J82" i="60"/>
  <c r="J82" i="63"/>
  <c r="J143" i="60"/>
  <c r="I143" i="61"/>
  <c r="I169" i="60"/>
  <c r="J169" i="60" s="1"/>
  <c r="J172" i="60"/>
  <c r="J168" i="60"/>
  <c r="I168" i="61"/>
  <c r="J168" i="61" s="1"/>
  <c r="J167" i="60"/>
  <c r="I173" i="61"/>
  <c r="J173" i="61" s="1"/>
  <c r="J173" i="60"/>
  <c r="I174" i="60"/>
  <c r="J174" i="60" s="1"/>
  <c r="J172" i="61"/>
  <c r="I174" i="63"/>
  <c r="J174" i="63" s="1"/>
  <c r="J172" i="63"/>
  <c r="J122" i="60"/>
  <c r="I122" i="61"/>
  <c r="I125" i="61" s="1"/>
  <c r="J125" i="61" s="1"/>
  <c r="I164" i="60"/>
  <c r="J164" i="60" s="1"/>
  <c r="I14" i="60"/>
  <c r="J14" i="60" s="1"/>
  <c r="J40" i="60"/>
  <c r="J67" i="61"/>
  <c r="I70" i="61"/>
  <c r="J70" i="61" s="1"/>
  <c r="J167" i="61"/>
  <c r="I50" i="61"/>
  <c r="J50" i="61" s="1"/>
  <c r="J40" i="61"/>
  <c r="I101" i="60"/>
  <c r="J101" i="60" s="1"/>
  <c r="J95" i="61"/>
  <c r="I101" i="61"/>
  <c r="J101" i="61" s="1"/>
  <c r="I88" i="60"/>
  <c r="J88" i="60" s="1"/>
  <c r="J81" i="61"/>
  <c r="J81" i="60"/>
  <c r="I149" i="60"/>
  <c r="J149" i="60" s="1"/>
  <c r="J143" i="61"/>
  <c r="I149" i="61"/>
  <c r="J149" i="61" s="1"/>
  <c r="I164" i="61"/>
  <c r="J164" i="61" s="1"/>
  <c r="J162" i="61"/>
  <c r="I130" i="60"/>
  <c r="J130" i="60" s="1"/>
  <c r="J128" i="61"/>
  <c r="I130" i="61"/>
  <c r="J130" i="61" s="1"/>
  <c r="I125" i="60"/>
  <c r="J125" i="60" s="1"/>
  <c r="J122" i="61"/>
  <c r="I119" i="60"/>
  <c r="J119" i="60" s="1"/>
  <c r="J110" i="60"/>
  <c r="I119" i="61"/>
  <c r="J119" i="61" s="1"/>
  <c r="J110" i="61"/>
  <c r="I31" i="60"/>
  <c r="J31" i="60" s="1"/>
  <c r="I31" i="61"/>
  <c r="J31" i="61" s="1"/>
  <c r="J25" i="61"/>
  <c r="I14" i="61"/>
  <c r="J7" i="61"/>
  <c r="I140" i="61"/>
  <c r="J119" i="58"/>
  <c r="I176" i="58"/>
  <c r="J176" i="58" s="1"/>
  <c r="J14" i="58"/>
  <c r="I36" i="58"/>
  <c r="J36" i="55"/>
  <c r="I178" i="55"/>
  <c r="J84" i="61" l="1"/>
  <c r="I84" i="63"/>
  <c r="J134" i="64"/>
  <c r="I140" i="64"/>
  <c r="J140" i="64" s="1"/>
  <c r="I134" i="66"/>
  <c r="J113" i="61"/>
  <c r="I113" i="63"/>
  <c r="I88" i="61"/>
  <c r="J88" i="61" s="1"/>
  <c r="I169" i="61"/>
  <c r="J169" i="61" s="1"/>
  <c r="I174" i="61"/>
  <c r="J174" i="61" s="1"/>
  <c r="I176" i="60"/>
  <c r="J176" i="60" s="1"/>
  <c r="I36" i="60"/>
  <c r="J14" i="61"/>
  <c r="I36" i="61"/>
  <c r="J36" i="61" s="1"/>
  <c r="J140" i="61"/>
  <c r="I178" i="58"/>
  <c r="J36" i="58"/>
  <c r="I84" i="64" l="1"/>
  <c r="J84" i="63"/>
  <c r="I88" i="63"/>
  <c r="J88" i="63" s="1"/>
  <c r="I134" i="67"/>
  <c r="J134" i="66"/>
  <c r="I140" i="66"/>
  <c r="J140" i="66" s="1"/>
  <c r="I113" i="64"/>
  <c r="J113" i="63"/>
  <c r="I119" i="63"/>
  <c r="I176" i="61"/>
  <c r="J176" i="61" s="1"/>
  <c r="I178" i="60"/>
  <c r="J36" i="60"/>
  <c r="J84" i="64" l="1"/>
  <c r="I84" i="66"/>
  <c r="I88" i="64"/>
  <c r="J88" i="64" s="1"/>
  <c r="I134" i="68"/>
  <c r="J134" i="67"/>
  <c r="I140" i="67"/>
  <c r="J140" i="67" s="1"/>
  <c r="J119" i="63"/>
  <c r="I176" i="63"/>
  <c r="J113" i="64"/>
  <c r="I113" i="66"/>
  <c r="I119" i="64"/>
  <c r="I178" i="61"/>
  <c r="J84" i="66" l="1"/>
  <c r="I84" i="67"/>
  <c r="I88" i="66"/>
  <c r="J88" i="66" s="1"/>
  <c r="I140" i="68"/>
  <c r="J140" i="68" s="1"/>
  <c r="J134" i="68"/>
  <c r="I119" i="66"/>
  <c r="I113" i="67"/>
  <c r="J113" i="66"/>
  <c r="J176" i="63"/>
  <c r="I178" i="63"/>
  <c r="J119" i="64"/>
  <c r="I176" i="64"/>
  <c r="J7" i="67"/>
  <c r="J8" i="67"/>
  <c r="I14" i="67"/>
  <c r="I36" i="67" s="1"/>
  <c r="J84" i="67" l="1"/>
  <c r="I84" i="68"/>
  <c r="I88" i="67"/>
  <c r="J88" i="67" s="1"/>
  <c r="J176" i="64"/>
  <c r="I178" i="64"/>
  <c r="J113" i="67"/>
  <c r="I113" i="68"/>
  <c r="I119" i="67"/>
  <c r="J119" i="66"/>
  <c r="I176" i="66"/>
  <c r="J14" i="67"/>
  <c r="J36" i="67"/>
  <c r="J84" i="68" l="1"/>
  <c r="I88" i="68"/>
  <c r="J88" i="68" s="1"/>
  <c r="J176" i="66"/>
  <c r="I178" i="66"/>
  <c r="J113" i="68"/>
  <c r="I119" i="68"/>
  <c r="J119" i="67"/>
  <c r="I176" i="67"/>
  <c r="J119" i="68" l="1"/>
  <c r="I176" i="68"/>
  <c r="J176" i="67"/>
  <c r="I178" i="67"/>
  <c r="J176" i="68" l="1"/>
  <c r="I178" i="68"/>
</calcChain>
</file>

<file path=xl/sharedStrings.xml><?xml version="1.0" encoding="utf-8"?>
<sst xmlns="http://schemas.openxmlformats.org/spreadsheetml/2006/main" count="2289" uniqueCount="254">
  <si>
    <t>Pledges</t>
  </si>
  <si>
    <t>Outreach Activities</t>
  </si>
  <si>
    <t>Major: Group 00  //  Minor: Special Income</t>
  </si>
  <si>
    <t>Christmas trees</t>
  </si>
  <si>
    <t>Major: Group 00  //  Minor: Rent and Services</t>
  </si>
  <si>
    <t>Major: Group 00  //  Minor: Inter-Fund Transfers</t>
  </si>
  <si>
    <t>Trans To/From Restricted</t>
  </si>
  <si>
    <t>Total Income</t>
  </si>
  <si>
    <t>Major: Programs  //  Minor: Outreach/Evangelism Progr</t>
  </si>
  <si>
    <t>Diocesan pledge</t>
  </si>
  <si>
    <t>Region IV pledge</t>
  </si>
  <si>
    <t>Diocesan Council</t>
  </si>
  <si>
    <t>Newcomer Greeting</t>
  </si>
  <si>
    <t>Advertising</t>
  </si>
  <si>
    <t>Outreach Activity Expense</t>
  </si>
  <si>
    <t>Special Events</t>
  </si>
  <si>
    <t>Major: Programs  //  Minor: Music Program</t>
  </si>
  <si>
    <t>Major: Programs  //  Minor: Christian Education Progr</t>
  </si>
  <si>
    <t>Major: Programs  //  Minor: Worship Program</t>
  </si>
  <si>
    <t>Worship Initiatives</t>
  </si>
  <si>
    <t>Major: Programs  //  Minor: Fellowship Program</t>
  </si>
  <si>
    <t>Beverages</t>
  </si>
  <si>
    <t>Major: Stewardship  //  Minor: Property/building</t>
  </si>
  <si>
    <t>Insurance</t>
  </si>
  <si>
    <t>Exterminator</t>
  </si>
  <si>
    <t>Cleaning service</t>
  </si>
  <si>
    <t>Contract Maintenance</t>
  </si>
  <si>
    <t>Facility Improvements</t>
  </si>
  <si>
    <t>Capital Improvements/HVAC</t>
  </si>
  <si>
    <t>Major: Stewardship  //  Minor: Fund raising expenses</t>
  </si>
  <si>
    <t>Christmas tree expenses</t>
  </si>
  <si>
    <t>Major: Stewardship  //  Minor: Utilities</t>
  </si>
  <si>
    <t>Gas</t>
  </si>
  <si>
    <t>Electricity</t>
  </si>
  <si>
    <t>Water</t>
  </si>
  <si>
    <t>Sewer</t>
  </si>
  <si>
    <t>Major: Staff Compensation  //  Minor: Other rector expenses</t>
  </si>
  <si>
    <t>Major: Staff Compensation  //  Minor: Rector</t>
  </si>
  <si>
    <t>Rector Salary</t>
  </si>
  <si>
    <t>Rector Housing Allowance</t>
  </si>
  <si>
    <t>Rector SECA Contr</t>
  </si>
  <si>
    <t>Rector Pension</t>
  </si>
  <si>
    <t>Rector Continuing Educ</t>
  </si>
  <si>
    <t>Rector Prof Expense</t>
  </si>
  <si>
    <t>Major: Staff Compensation  //  Minor: Music Director</t>
  </si>
  <si>
    <t>Music Director Salary</t>
  </si>
  <si>
    <t>Music Director FICA</t>
  </si>
  <si>
    <t>Major: Staff Compensation  //  Minor: Church Manager</t>
  </si>
  <si>
    <t>Church Manager Salary</t>
  </si>
  <si>
    <t>Church Manager FICA</t>
  </si>
  <si>
    <t>Major: Staff Compensation  //  Minor: Other Staff</t>
  </si>
  <si>
    <t>Bookkeeping/Acct Services</t>
  </si>
  <si>
    <t>Payroll Service Contract</t>
  </si>
  <si>
    <t>Major: Administration  //  Minor: General office expenses</t>
  </si>
  <si>
    <t>Postage</t>
  </si>
  <si>
    <t>Major: Administration  //  Minor: Communications</t>
  </si>
  <si>
    <t>Major: Administration  //  Minor: Other admin expenses</t>
  </si>
  <si>
    <t>Audit</t>
  </si>
  <si>
    <t>Pledge Envelopes</t>
  </si>
  <si>
    <t>Total Expense</t>
  </si>
  <si>
    <t>Altar Guild</t>
  </si>
  <si>
    <t>INCOME</t>
  </si>
  <si>
    <t>EXPENSE</t>
  </si>
  <si>
    <t>Email &amp; Web Hosting</t>
  </si>
  <si>
    <t>Church of St. Clement</t>
  </si>
  <si>
    <t>Major: Group 00 // Minor: Offerings</t>
  </si>
  <si>
    <t>Rector Life Ins/LTD</t>
  </si>
  <si>
    <t>Income Less Expense</t>
  </si>
  <si>
    <t>Korean Congregation</t>
  </si>
  <si>
    <t>Comments</t>
  </si>
  <si>
    <t>Staff Computer</t>
  </si>
  <si>
    <t>Flowers</t>
  </si>
  <si>
    <t>Bank Interest on Checking</t>
  </si>
  <si>
    <t>Books &amp; Publications</t>
  </si>
  <si>
    <t>YTD - % of budget</t>
  </si>
  <si>
    <t>Telephone &amp; Internet</t>
  </si>
  <si>
    <t>Unrestricted Memorial Gifts</t>
  </si>
  <si>
    <t>Diocesan Grants</t>
  </si>
  <si>
    <t>Gain/Loss on TToF Account</t>
  </si>
  <si>
    <t>Annual Payout / ToTF</t>
  </si>
  <si>
    <t>Youth Education</t>
  </si>
  <si>
    <t>Office Supplies</t>
  </si>
  <si>
    <t>Non-Pledge Givers</t>
  </si>
  <si>
    <t>Prior Year Pledge</t>
  </si>
  <si>
    <t>Loose Plate Offerings</t>
  </si>
  <si>
    <t>Special / Seasonal Offerings</t>
  </si>
  <si>
    <t xml:space="preserve">Day School Contribution </t>
  </si>
  <si>
    <t>Bethel Congregation</t>
  </si>
  <si>
    <t>Other Facility Use</t>
  </si>
  <si>
    <t>Special Donations / Gifts</t>
  </si>
  <si>
    <t>Awards</t>
  </si>
  <si>
    <t>Parish Meals</t>
  </si>
  <si>
    <t>Nursery Attendant / Contract</t>
  </si>
  <si>
    <t>Stormwater Fee</t>
  </si>
  <si>
    <t>Trash Removal</t>
  </si>
  <si>
    <t>Seminarian</t>
  </si>
  <si>
    <t>Supply Clergy</t>
  </si>
  <si>
    <t>Rector Health Insurance</t>
  </si>
  <si>
    <t>Rector Dental Insurance</t>
  </si>
  <si>
    <t>Nursery Attendant / Payroll</t>
  </si>
  <si>
    <t>Workers' Comp Insurance</t>
  </si>
  <si>
    <t>FICA Accounting Services</t>
  </si>
  <si>
    <t>FICA Nursery Attendant</t>
  </si>
  <si>
    <t>Copier Rental Maintenance</t>
  </si>
  <si>
    <t>Supply Organist</t>
  </si>
  <si>
    <t>Grounds Maintenance</t>
  </si>
  <si>
    <t>Maintenance/Repair</t>
  </si>
  <si>
    <t>Paper Products</t>
  </si>
  <si>
    <t>Adult Education</t>
  </si>
  <si>
    <t>Organ / Piano Maintenance</t>
  </si>
  <si>
    <t>Outreach Support to Outside Orgs</t>
  </si>
  <si>
    <t>New Website Development and Launch</t>
  </si>
  <si>
    <t>Legal/Accounting Fees</t>
  </si>
  <si>
    <t>MIdAtlantic Summer Seminarian</t>
  </si>
  <si>
    <t>Shrinemont and other Retreats</t>
  </si>
  <si>
    <t>Other Music</t>
  </si>
  <si>
    <t>Music sheets/permissions</t>
  </si>
  <si>
    <t>Vestry (Retreat, Thank yous)</t>
  </si>
  <si>
    <t>Kids worship (bags etc)</t>
  </si>
  <si>
    <t>Major: Staff Compensation  //  Minor: Head Custodian</t>
  </si>
  <si>
    <t>Custodian Salary</t>
  </si>
  <si>
    <t>Custodian FICA</t>
  </si>
  <si>
    <t>Head Custodian Salary</t>
  </si>
  <si>
    <t>Head Custodian FICA</t>
  </si>
  <si>
    <t>40050C</t>
  </si>
  <si>
    <t>40300C</t>
  </si>
  <si>
    <t>40100C</t>
  </si>
  <si>
    <t>40150C</t>
  </si>
  <si>
    <t>40350C</t>
  </si>
  <si>
    <t>40250C</t>
  </si>
  <si>
    <t>40200C</t>
  </si>
  <si>
    <t>42050C</t>
  </si>
  <si>
    <t>32250C</t>
  </si>
  <si>
    <t>42400C</t>
  </si>
  <si>
    <t>42100C</t>
  </si>
  <si>
    <t>42200C</t>
  </si>
  <si>
    <t>42350C</t>
  </si>
  <si>
    <t>43000C</t>
  </si>
  <si>
    <t>73100C</t>
  </si>
  <si>
    <t>73050C</t>
  </si>
  <si>
    <t>73200C</t>
  </si>
  <si>
    <t>73150C</t>
  </si>
  <si>
    <t>75050C</t>
  </si>
  <si>
    <t>75200C</t>
  </si>
  <si>
    <t>75150C</t>
  </si>
  <si>
    <t>75100C</t>
  </si>
  <si>
    <t>75250C</t>
  </si>
  <si>
    <t>72100C</t>
  </si>
  <si>
    <t>72050C</t>
  </si>
  <si>
    <t>72150C</t>
  </si>
  <si>
    <t>71250C</t>
  </si>
  <si>
    <t>71150C</t>
  </si>
  <si>
    <t>71050C</t>
  </si>
  <si>
    <t>71200C</t>
  </si>
  <si>
    <t>71300C</t>
  </si>
  <si>
    <t>71100C</t>
  </si>
  <si>
    <t>71350C</t>
  </si>
  <si>
    <t>71400C</t>
  </si>
  <si>
    <t>74150C</t>
  </si>
  <si>
    <t>74100C</t>
  </si>
  <si>
    <t>74200C</t>
  </si>
  <si>
    <t>74050C</t>
  </si>
  <si>
    <t>41200C</t>
  </si>
  <si>
    <t>41250C</t>
  </si>
  <si>
    <t>41050C</t>
  </si>
  <si>
    <t>41100C</t>
  </si>
  <si>
    <t>81100C</t>
  </si>
  <si>
    <t>81400C</t>
  </si>
  <si>
    <t>81200C</t>
  </si>
  <si>
    <t>81300C</t>
  </si>
  <si>
    <t>81150C</t>
  </si>
  <si>
    <t>81350C</t>
  </si>
  <si>
    <t>81250C</t>
  </si>
  <si>
    <t>81050C</t>
  </si>
  <si>
    <t>63100C</t>
  </si>
  <si>
    <t>63050C</t>
  </si>
  <si>
    <t>63250C</t>
  </si>
  <si>
    <t>63255C</t>
  </si>
  <si>
    <t>63400C</t>
  </si>
  <si>
    <t>63410C</t>
  </si>
  <si>
    <t>63300C</t>
  </si>
  <si>
    <t>63310C</t>
  </si>
  <si>
    <t>62100C</t>
  </si>
  <si>
    <t>62050C</t>
  </si>
  <si>
    <t>62150C</t>
  </si>
  <si>
    <t>80550C</t>
  </si>
  <si>
    <t>80250C</t>
  </si>
  <si>
    <t>80050C</t>
  </si>
  <si>
    <t>80400C</t>
  </si>
  <si>
    <t>80200C</t>
  </si>
  <si>
    <t>80150C</t>
  </si>
  <si>
    <t>80300C</t>
  </si>
  <si>
    <t>80100C</t>
  </si>
  <si>
    <t>83100C</t>
  </si>
  <si>
    <t>83050C</t>
  </si>
  <si>
    <t>64100C</t>
  </si>
  <si>
    <t>64050C</t>
  </si>
  <si>
    <t>64300C</t>
  </si>
  <si>
    <t>64250C</t>
  </si>
  <si>
    <t>64200C</t>
  </si>
  <si>
    <t>64150C</t>
  </si>
  <si>
    <t>65150C</t>
  </si>
  <si>
    <t>65050C</t>
  </si>
  <si>
    <t>61250C</t>
  </si>
  <si>
    <t>61400C</t>
  </si>
  <si>
    <t>61100C</t>
  </si>
  <si>
    <t>61350C</t>
  </si>
  <si>
    <t>61200C</t>
  </si>
  <si>
    <t>61300C</t>
  </si>
  <si>
    <t>61050C</t>
  </si>
  <si>
    <t>61150C</t>
  </si>
  <si>
    <t>82300C</t>
  </si>
  <si>
    <t>82100C</t>
  </si>
  <si>
    <t>82050C</t>
  </si>
  <si>
    <t>82250C</t>
  </si>
  <si>
    <t>82200C</t>
  </si>
  <si>
    <t>82150C</t>
  </si>
  <si>
    <t>2025 Budget</t>
  </si>
  <si>
    <t>Actual - Jan 2025</t>
  </si>
  <si>
    <t>YTD - End of Jan  2025</t>
  </si>
  <si>
    <t>Comp Supp/quickbooks</t>
  </si>
  <si>
    <t>Major: Staff Compensation  //  Minor: Custodian Edgar</t>
  </si>
  <si>
    <t>Major: Staff Compensation  //  Minor: Custodian Josmar</t>
  </si>
  <si>
    <t>Actual - Feb 2025</t>
  </si>
  <si>
    <t>YTD - End of Feb 2025</t>
  </si>
  <si>
    <t>we paid for three years</t>
  </si>
  <si>
    <t>from 2024</t>
  </si>
  <si>
    <t>80350C</t>
  </si>
  <si>
    <t>Jim Kincheloe cremation</t>
  </si>
  <si>
    <t>Actual - Mar 2025</t>
  </si>
  <si>
    <t>YTD - End of Mar 2025</t>
  </si>
  <si>
    <t>Actual - Apr 2025</t>
  </si>
  <si>
    <t>YTD - End of Apr 2025</t>
  </si>
  <si>
    <t>Actual - May 2025</t>
  </si>
  <si>
    <t>YTD - End of May 2025</t>
  </si>
  <si>
    <t>paypall expense listed as "rector" - has been cancelled</t>
  </si>
  <si>
    <t>Actual - Jun 2025</t>
  </si>
  <si>
    <t>YTD - End of Jun 2025</t>
  </si>
  <si>
    <t>T-shirts</t>
  </si>
  <si>
    <t>Actual - Aug 2025</t>
  </si>
  <si>
    <t>YTD - End of Aug 2025</t>
  </si>
  <si>
    <t>Actual - Jul 2025</t>
  </si>
  <si>
    <t>YTD - End of Jul 2025</t>
  </si>
  <si>
    <t>Actual - Sep 2025</t>
  </si>
  <si>
    <t>YTD - End of Sep 2025</t>
  </si>
  <si>
    <t>does not include 40,000 from totf</t>
  </si>
  <si>
    <t>inc 93,000 from jim in aug and 12000 in sept</t>
  </si>
  <si>
    <t>does not include last 67000 from jim</t>
  </si>
  <si>
    <t>Jim Kincheloe cremation; alive walkathon</t>
  </si>
  <si>
    <t>For Jim Paynes condo</t>
  </si>
  <si>
    <t>Actual - Oct 2025</t>
  </si>
  <si>
    <t>2026 budget</t>
  </si>
  <si>
    <t>Major: Staff Compensation  //  Minor: Custodian J</t>
  </si>
  <si>
    <t>Major: Staff Compensation  //  Minor: Custodian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</si>
</sst>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C1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14" applyNumberFormat="0" applyFill="0" applyAlignment="0" applyProtection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39" fontId="3" fillId="0" borderId="1" xfId="0" applyNumberFormat="1" applyFont="1" applyBorder="1"/>
    <xf numFmtId="4" fontId="3" fillId="0" borderId="1" xfId="0" applyNumberFormat="1" applyFont="1" applyBorder="1"/>
    <xf numFmtId="39" fontId="3" fillId="0" borderId="6" xfId="0" applyNumberFormat="1" applyFont="1" applyBorder="1"/>
    <xf numFmtId="39" fontId="3" fillId="0" borderId="5" xfId="0" applyNumberFormat="1" applyFont="1" applyBorder="1"/>
    <xf numFmtId="39" fontId="3" fillId="0" borderId="2" xfId="0" applyNumberFormat="1" applyFont="1" applyBorder="1"/>
    <xf numFmtId="39" fontId="2" fillId="0" borderId="3" xfId="0" applyNumberFormat="1" applyFont="1" applyBorder="1"/>
    <xf numFmtId="39" fontId="3" fillId="0" borderId="7" xfId="0" applyNumberFormat="1" applyFont="1" applyBorder="1"/>
    <xf numFmtId="39" fontId="3" fillId="0" borderId="11" xfId="0" applyNumberFormat="1" applyFont="1" applyBorder="1"/>
    <xf numFmtId="39" fontId="2" fillId="0" borderId="4" xfId="0" applyNumberFormat="1" applyFont="1" applyBorder="1"/>
    <xf numFmtId="0" fontId="3" fillId="0" borderId="6" xfId="0" applyFont="1" applyBorder="1"/>
    <xf numFmtId="39" fontId="3" fillId="0" borderId="8" xfId="0" applyNumberFormat="1" applyFont="1" applyBorder="1"/>
    <xf numFmtId="0" fontId="3" fillId="0" borderId="3" xfId="0" applyFont="1" applyBorder="1"/>
    <xf numFmtId="39" fontId="3" fillId="0" borderId="3" xfId="0" applyNumberFormat="1" applyFont="1" applyBorder="1"/>
    <xf numFmtId="0" fontId="3" fillId="0" borderId="7" xfId="0" applyFont="1" applyBorder="1"/>
    <xf numFmtId="39" fontId="3" fillId="0" borderId="9" xfId="0" applyNumberFormat="1" applyFont="1" applyBorder="1"/>
    <xf numFmtId="0" fontId="0" fillId="0" borderId="1" xfId="0" applyBorder="1"/>
    <xf numFmtId="39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1" xfId="0" applyFont="1" applyFill="1" applyBorder="1"/>
    <xf numFmtId="39" fontId="3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39" fontId="3" fillId="4" borderId="1" xfId="0" applyNumberFormat="1" applyFont="1" applyFill="1" applyBorder="1"/>
    <xf numFmtId="39" fontId="3" fillId="4" borderId="5" xfId="0" applyNumberFormat="1" applyFont="1" applyFill="1" applyBorder="1"/>
    <xf numFmtId="39" fontId="2" fillId="4" borderId="3" xfId="0" applyNumberFormat="1" applyFont="1" applyFill="1" applyBorder="1"/>
    <xf numFmtId="39" fontId="3" fillId="4" borderId="7" xfId="0" applyNumberFormat="1" applyFont="1" applyFill="1" applyBorder="1"/>
    <xf numFmtId="39" fontId="3" fillId="4" borderId="11" xfId="0" applyNumberFormat="1" applyFont="1" applyFill="1" applyBorder="1"/>
    <xf numFmtId="39" fontId="2" fillId="4" borderId="10" xfId="0" applyNumberFormat="1" applyFont="1" applyFill="1" applyBorder="1"/>
    <xf numFmtId="39" fontId="2" fillId="4" borderId="4" xfId="0" applyNumberFormat="1" applyFont="1" applyFill="1" applyBorder="1"/>
    <xf numFmtId="39" fontId="3" fillId="4" borderId="8" xfId="0" applyNumberFormat="1" applyFont="1" applyFill="1" applyBorder="1"/>
    <xf numFmtId="39" fontId="2" fillId="4" borderId="1" xfId="0" applyNumberFormat="1" applyFont="1" applyFill="1" applyBorder="1"/>
    <xf numFmtId="39" fontId="3" fillId="4" borderId="3" xfId="0" applyNumberFormat="1" applyFont="1" applyFill="1" applyBorder="1"/>
    <xf numFmtId="39" fontId="2" fillId="4" borderId="12" xfId="0" applyNumberFormat="1" applyFont="1" applyFill="1" applyBorder="1"/>
    <xf numFmtId="0" fontId="3" fillId="4" borderId="1" xfId="0" applyFont="1" applyFill="1" applyBorder="1"/>
    <xf numFmtId="0" fontId="1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5" borderId="1" xfId="0" applyFont="1" applyFill="1" applyBorder="1" applyAlignment="1">
      <alignment wrapText="1"/>
    </xf>
    <xf numFmtId="39" fontId="3" fillId="5" borderId="1" xfId="0" applyNumberFormat="1" applyFont="1" applyFill="1" applyBorder="1"/>
    <xf numFmtId="39" fontId="0" fillId="5" borderId="1" xfId="0" applyNumberFormat="1" applyFill="1" applyBorder="1"/>
    <xf numFmtId="39" fontId="2" fillId="5" borderId="3" xfId="0" applyNumberFormat="1" applyFont="1" applyFill="1" applyBorder="1"/>
    <xf numFmtId="39" fontId="2" fillId="5" borderId="10" xfId="0" applyNumberFormat="1" applyFont="1" applyFill="1" applyBorder="1"/>
    <xf numFmtId="39" fontId="2" fillId="5" borderId="4" xfId="0" applyNumberFormat="1" applyFont="1" applyFill="1" applyBorder="1"/>
    <xf numFmtId="39" fontId="3" fillId="5" borderId="8" xfId="0" applyNumberFormat="1" applyFont="1" applyFill="1" applyBorder="1"/>
    <xf numFmtId="39" fontId="2" fillId="5" borderId="1" xfId="0" applyNumberFormat="1" applyFont="1" applyFill="1" applyBorder="1"/>
    <xf numFmtId="39" fontId="3" fillId="5" borderId="2" xfId="0" applyNumberFormat="1" applyFont="1" applyFill="1" applyBorder="1"/>
    <xf numFmtId="39" fontId="3" fillId="5" borderId="3" xfId="0" applyNumberFormat="1" applyFont="1" applyFill="1" applyBorder="1"/>
    <xf numFmtId="39" fontId="2" fillId="5" borderId="12" xfId="0" applyNumberFormat="1" applyFont="1" applyFill="1" applyBorder="1"/>
    <xf numFmtId="39" fontId="3" fillId="5" borderId="6" xfId="0" applyNumberFormat="1" applyFont="1" applyFill="1" applyBorder="1"/>
    <xf numFmtId="0" fontId="3" fillId="5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9" fontId="3" fillId="3" borderId="1" xfId="0" applyNumberFormat="1" applyFont="1" applyFill="1" applyBorder="1"/>
    <xf numFmtId="9" fontId="3" fillId="3" borderId="1" xfId="0" applyNumberFormat="1" applyFont="1" applyFill="1" applyBorder="1" applyAlignment="1">
      <alignment horizontal="right"/>
    </xf>
    <xf numFmtId="9" fontId="0" fillId="3" borderId="1" xfId="0" quotePrefix="1" applyNumberFormat="1" applyFill="1" applyBorder="1" applyAlignment="1">
      <alignment horizontal="right"/>
    </xf>
    <xf numFmtId="39" fontId="3" fillId="3" borderId="8" xfId="0" applyNumberFormat="1" applyFont="1" applyFill="1" applyBorder="1"/>
    <xf numFmtId="39" fontId="3" fillId="3" borderId="3" xfId="0" applyNumberFormat="1" applyFont="1" applyFill="1" applyBorder="1"/>
    <xf numFmtId="9" fontId="3" fillId="3" borderId="13" xfId="0" applyNumberFormat="1" applyFont="1" applyFill="1" applyBorder="1"/>
    <xf numFmtId="9" fontId="3" fillId="3" borderId="6" xfId="0" applyNumberFormat="1" applyFont="1" applyFill="1" applyBorder="1"/>
    <xf numFmtId="39" fontId="3" fillId="6" borderId="1" xfId="0" applyNumberFormat="1" applyFont="1" applyFill="1" applyBorder="1"/>
    <xf numFmtId="39" fontId="2" fillId="6" borderId="3" xfId="0" applyNumberFormat="1" applyFont="1" applyFill="1" applyBorder="1"/>
    <xf numFmtId="0" fontId="1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/>
    <xf numFmtId="10" fontId="4" fillId="8" borderId="1" xfId="0" applyNumberFormat="1" applyFont="1" applyFill="1" applyBorder="1" applyAlignment="1">
      <alignment wrapText="1"/>
    </xf>
    <xf numFmtId="0" fontId="4" fillId="8" borderId="6" xfId="0" applyFont="1" applyFill="1" applyBorder="1" applyAlignment="1">
      <alignment wrapText="1"/>
    </xf>
    <xf numFmtId="39" fontId="0" fillId="5" borderId="3" xfId="0" applyNumberFormat="1" applyFill="1" applyBorder="1"/>
    <xf numFmtId="9" fontId="3" fillId="3" borderId="3" xfId="0" applyNumberFormat="1" applyFont="1" applyFill="1" applyBorder="1"/>
    <xf numFmtId="0" fontId="3" fillId="0" borderId="3" xfId="0" applyFont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3" fillId="0" borderId="10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39" fontId="1" fillId="4" borderId="10" xfId="0" applyNumberFormat="1" applyFont="1" applyFill="1" applyBorder="1"/>
    <xf numFmtId="39" fontId="0" fillId="0" borderId="2" xfId="0" applyNumberFormat="1" applyBorder="1"/>
    <xf numFmtId="39" fontId="0" fillId="0" borderId="3" xfId="0" applyNumberFormat="1" applyBorder="1"/>
    <xf numFmtId="0" fontId="0" fillId="0" borderId="6" xfId="0" applyBorder="1"/>
    <xf numFmtId="0" fontId="3" fillId="0" borderId="6" xfId="0" applyFont="1" applyBorder="1" applyAlignment="1">
      <alignment wrapText="1"/>
    </xf>
    <xf numFmtId="0" fontId="2" fillId="9" borderId="1" xfId="0" applyFont="1" applyFill="1" applyBorder="1"/>
    <xf numFmtId="0" fontId="3" fillId="9" borderId="1" xfId="0" applyFont="1" applyFill="1" applyBorder="1"/>
    <xf numFmtId="39" fontId="3" fillId="9" borderId="1" xfId="0" applyNumberFormat="1" applyFont="1" applyFill="1" applyBorder="1"/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/>
    <xf numFmtId="0" fontId="3" fillId="9" borderId="1" xfId="0" applyFont="1" applyFill="1" applyBorder="1" applyAlignment="1">
      <alignment wrapText="1"/>
    </xf>
    <xf numFmtId="39" fontId="1" fillId="9" borderId="1" xfId="0" applyNumberFormat="1" applyFont="1" applyFill="1" applyBorder="1"/>
    <xf numFmtId="0" fontId="6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39" fontId="0" fillId="10" borderId="1" xfId="0" applyNumberFormat="1" applyFill="1" applyBorder="1"/>
    <xf numFmtId="0" fontId="3" fillId="8" borderId="6" xfId="0" applyFont="1" applyFill="1" applyBorder="1"/>
    <xf numFmtId="39" fontId="1" fillId="4" borderId="1" xfId="0" applyNumberFormat="1" applyFont="1" applyFill="1" applyBorder="1" applyAlignment="1">
      <alignment wrapText="1"/>
    </xf>
    <xf numFmtId="39" fontId="3" fillId="10" borderId="1" xfId="0" applyNumberFormat="1" applyFont="1" applyFill="1" applyBorder="1"/>
    <xf numFmtId="0" fontId="3" fillId="2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" fontId="3" fillId="4" borderId="1" xfId="0" applyNumberFormat="1" applyFont="1" applyFill="1" applyBorder="1" applyAlignment="1">
      <alignment wrapText="1"/>
    </xf>
    <xf numFmtId="4" fontId="3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4" fontId="3" fillId="4" borderId="6" xfId="0" applyNumberFormat="1" applyFont="1" applyFill="1" applyBorder="1"/>
    <xf numFmtId="0" fontId="3" fillId="11" borderId="1" xfId="0" applyFont="1" applyFill="1" applyBorder="1"/>
    <xf numFmtId="0" fontId="1" fillId="3" borderId="1" xfId="0" applyFont="1" applyFill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39" fontId="1" fillId="3" borderId="1" xfId="0" applyNumberFormat="1" applyFont="1" applyFill="1" applyBorder="1" applyAlignment="1">
      <alignment wrapText="1"/>
    </xf>
    <xf numFmtId="39" fontId="2" fillId="9" borderId="3" xfId="0" applyNumberFormat="1" applyFont="1" applyFill="1" applyBorder="1"/>
    <xf numFmtId="9" fontId="3" fillId="9" borderId="1" xfId="0" applyNumberFormat="1" applyFont="1" applyFill="1" applyBorder="1"/>
    <xf numFmtId="39" fontId="0" fillId="0" borderId="1" xfId="0" applyNumberFormat="1" applyBorder="1"/>
    <xf numFmtId="39" fontId="3" fillId="12" borderId="1" xfId="0" applyNumberFormat="1" applyFont="1" applyFill="1" applyBorder="1"/>
    <xf numFmtId="39" fontId="0" fillId="12" borderId="1" xfId="0" applyNumberFormat="1" applyFill="1" applyBorder="1"/>
    <xf numFmtId="39" fontId="3" fillId="2" borderId="1" xfId="0" applyNumberFormat="1" applyFont="1" applyFill="1" applyBorder="1"/>
    <xf numFmtId="39" fontId="0" fillId="2" borderId="1" xfId="0" applyNumberFormat="1" applyFill="1" applyBorder="1"/>
    <xf numFmtId="39" fontId="2" fillId="10" borderId="3" xfId="0" applyNumberFormat="1" applyFont="1" applyFill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3" fillId="9" borderId="1" xfId="0" applyNumberFormat="1" applyFont="1" applyFill="1" applyBorder="1"/>
    <xf numFmtId="164" fontId="3" fillId="0" borderId="11" xfId="0" applyNumberFormat="1" applyFont="1" applyBorder="1"/>
    <xf numFmtId="164" fontId="3" fillId="0" borderId="6" xfId="0" applyNumberFormat="1" applyFont="1" applyBorder="1"/>
    <xf numFmtId="164" fontId="1" fillId="0" borderId="17" xfId="0" applyNumberFormat="1" applyFont="1" applyBorder="1"/>
    <xf numFmtId="164" fontId="2" fillId="4" borderId="1" xfId="0" applyNumberFormat="1" applyFont="1" applyFill="1" applyBorder="1"/>
    <xf numFmtId="164" fontId="3" fillId="0" borderId="3" xfId="0" applyNumberFormat="1" applyFont="1" applyBorder="1"/>
    <xf numFmtId="164" fontId="1" fillId="0" borderId="3" xfId="0" applyNumberFormat="1" applyFont="1" applyBorder="1"/>
    <xf numFmtId="164" fontId="1" fillId="9" borderId="1" xfId="0" applyNumberFormat="1" applyFont="1" applyFill="1" applyBorder="1"/>
    <xf numFmtId="164" fontId="3" fillId="2" borderId="1" xfId="0" applyNumberFormat="1" applyFont="1" applyFill="1" applyBorder="1"/>
    <xf numFmtId="164" fontId="0" fillId="0" borderId="1" xfId="0" applyNumberFormat="1" applyBorder="1"/>
    <xf numFmtId="164" fontId="3" fillId="9" borderId="3" xfId="0" applyNumberFormat="1" applyFont="1" applyFill="1" applyBorder="1"/>
    <xf numFmtId="164" fontId="1" fillId="2" borderId="3" xfId="0" applyNumberFormat="1" applyFont="1" applyFill="1" applyBorder="1"/>
    <xf numFmtId="164" fontId="3" fillId="2" borderId="7" xfId="0" applyNumberFormat="1" applyFont="1" applyFill="1" applyBorder="1"/>
    <xf numFmtId="164" fontId="3" fillId="2" borderId="11" xfId="0" applyNumberFormat="1" applyFont="1" applyFill="1" applyBorder="1"/>
    <xf numFmtId="164" fontId="3" fillId="2" borderId="6" xfId="0" applyNumberFormat="1" applyFont="1" applyFill="1" applyBorder="1"/>
    <xf numFmtId="0" fontId="0" fillId="2" borderId="1" xfId="0" applyFill="1" applyBorder="1"/>
    <xf numFmtId="0" fontId="3" fillId="2" borderId="7" xfId="0" applyFont="1" applyFill="1" applyBorder="1"/>
    <xf numFmtId="0" fontId="3" fillId="2" borderId="6" xfId="0" applyFont="1" applyFill="1" applyBorder="1"/>
    <xf numFmtId="164" fontId="3" fillId="2" borderId="3" xfId="0" applyNumberFormat="1" applyFont="1" applyFill="1" applyBorder="1"/>
    <xf numFmtId="44" fontId="1" fillId="4" borderId="1" xfId="0" applyNumberFormat="1" applyFont="1" applyFill="1" applyBorder="1" applyAlignment="1">
      <alignment wrapText="1"/>
    </xf>
    <xf numFmtId="164" fontId="0" fillId="2" borderId="3" xfId="0" applyNumberFormat="1" applyFill="1" applyBorder="1"/>
    <xf numFmtId="0" fontId="3" fillId="0" borderId="7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0" xfId="0"/>
  </cellXfs>
  <cellStyles count="2">
    <cellStyle name="Heading 3" xfId="1" builtinId="18" customBuiltin="1"/>
    <cellStyle name="Normal" xfId="0" builtinId="0"/>
  </cellStyles>
  <dxfs count="0"/>
  <tableStyles count="0" defaultTableStyle="TableStyleMedium2" defaultPivotStyle="PivotStyleLight16"/>
  <colors>
    <mruColors>
      <color rgb="FFE7C1F5"/>
      <color rgb="FFF890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CD99-F346-4129-B6DD-772174E5C6B6}">
  <dimension ref="A1:O179"/>
  <sheetViews>
    <sheetView topLeftCell="A76" zoomScale="140" zoomScaleNormal="140" zoomScaleSheetLayoutView="101" workbookViewId="0">
      <selection activeCell="H133" sqref="H133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0.710937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218</v>
      </c>
      <c r="I1" s="42" t="s">
        <v>219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15351</v>
      </c>
      <c r="I7" s="46">
        <f>H7</f>
        <v>15351</v>
      </c>
      <c r="J7" s="59">
        <f>+I7/G7</f>
        <v>8.7720000000000006E-2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1020</v>
      </c>
      <c r="I8" s="46">
        <f t="shared" ref="I8:I13" si="0">H8</f>
        <v>1020</v>
      </c>
      <c r="J8" s="61">
        <f>+I8/G8</f>
        <v>0.10199999999999999</v>
      </c>
    </row>
    <row r="9" spans="1:11" x14ac:dyDescent="0.25">
      <c r="C9" s="4" t="s">
        <v>83</v>
      </c>
      <c r="F9" s="4" t="s">
        <v>126</v>
      </c>
      <c r="G9" s="102">
        <v>0</v>
      </c>
      <c r="H9" s="6"/>
      <c r="I9" s="46">
        <f t="shared" si="0"/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511</v>
      </c>
      <c r="I10" s="46">
        <f t="shared" si="0"/>
        <v>511</v>
      </c>
      <c r="J10" s="59">
        <f>+I10/G10</f>
        <v>6.3875000000000001E-2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 t="shared" si="0"/>
        <v>0</v>
      </c>
      <c r="J11" s="60">
        <f>+I11/G11</f>
        <v>0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18000</v>
      </c>
      <c r="I12" s="46">
        <f t="shared" si="0"/>
        <v>18000</v>
      </c>
      <c r="J12" s="59">
        <f>+I12/G12</f>
        <v>1</v>
      </c>
      <c r="K12" s="69" t="s">
        <v>226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 t="shared" si="0"/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34882</v>
      </c>
      <c r="I14" s="47">
        <f>SUM(I7:I13)</f>
        <v>34882</v>
      </c>
      <c r="J14" s="59">
        <f>+I14/G14</f>
        <v>0.16453773584905659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>
        <v>50</v>
      </c>
      <c r="I17" s="45">
        <f>H17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5">
        <f t="shared" ref="I18:I21" si="1">H18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5">
        <f t="shared" si="1"/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/>
      <c r="I20" s="45">
        <f t="shared" si="1"/>
        <v>0</v>
      </c>
      <c r="J20" s="59">
        <f>+I20/G20</f>
        <v>0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5">
        <f t="shared" si="1"/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50</v>
      </c>
      <c r="I22" s="48">
        <f>SUM(I17:I21)</f>
        <v>50</v>
      </c>
      <c r="J22" s="59">
        <f>+I22/G22</f>
        <v>8.440243079000675E-4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94">
        <f>H25</f>
        <v>7040</v>
      </c>
      <c r="J25" s="59">
        <f t="shared" ref="J25:J31" si="2">+I25/G25</f>
        <v>8.3313609467455627E-2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94">
        <f t="shared" ref="I26:I30" si="3">H26</f>
        <v>800</v>
      </c>
      <c r="J26" s="59">
        <f t="shared" si="2"/>
        <v>8.3333333333333329E-2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94">
        <f t="shared" si="3"/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130</v>
      </c>
      <c r="I28" s="94">
        <f t="shared" si="3"/>
        <v>130</v>
      </c>
      <c r="J28" s="60">
        <f t="shared" si="2"/>
        <v>2.1666666666666667E-2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94">
        <f t="shared" si="3"/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94">
        <f t="shared" si="3"/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7970</v>
      </c>
      <c r="I31" s="48">
        <f>SUM(I25:I30)</f>
        <v>7970</v>
      </c>
      <c r="J31" s="74">
        <f t="shared" si="2"/>
        <v>7.5832540437678397E-2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9"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42902</v>
      </c>
      <c r="I36" s="51">
        <f>SUM(I14,I22,I31,I34)</f>
        <v>42902</v>
      </c>
      <c r="J36" s="59">
        <f>+I36/G36</f>
        <v>0.11399798054950311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>
        <v>0</v>
      </c>
      <c r="I40" s="45">
        <f>H40</f>
        <v>0</v>
      </c>
      <c r="J40" s="59">
        <f t="shared" ref="J40:J48" si="4">+I40/G40</f>
        <v>0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5">
        <f t="shared" ref="I41:I49" si="5">H41</f>
        <v>0</v>
      </c>
      <c r="J41" s="59">
        <f t="shared" si="4"/>
        <v>0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5">
        <f t="shared" si="5"/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5">
        <f t="shared" si="5"/>
        <v>0</v>
      </c>
      <c r="J43" s="59">
        <f t="shared" si="4"/>
        <v>0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5">
        <f t="shared" si="5"/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>
        <v>1534.01</v>
      </c>
      <c r="I45" s="45">
        <f t="shared" si="5"/>
        <v>1534.01</v>
      </c>
      <c r="J45" s="59">
        <f t="shared" si="4"/>
        <v>1.5340100000000001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5">
        <f t="shared" si="5"/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5">
        <f t="shared" si="5"/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5">
        <f t="shared" si="5"/>
        <v>0</v>
      </c>
      <c r="J48" s="59">
        <f t="shared" si="4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5">
        <f t="shared" si="5"/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1534.01</v>
      </c>
      <c r="I50" s="47">
        <f>SUM(I40:I49)</f>
        <v>1534.01</v>
      </c>
      <c r="J50" s="74">
        <f>+I50/G50</f>
        <v>6.3983733055265904E-2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</f>
        <v>0</v>
      </c>
      <c r="J53" s="59">
        <f>+I53/G53</f>
        <v>0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>
        <v>432</v>
      </c>
      <c r="I54" s="46">
        <f t="shared" ref="I54:I55" si="6">H54</f>
        <v>432</v>
      </c>
      <c r="J54" s="59">
        <f>+I54/G54</f>
        <v>0.28799999999999998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 t="shared" si="6"/>
        <v>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432</v>
      </c>
      <c r="I56" s="47">
        <f>SUM(I53:I55)</f>
        <v>432</v>
      </c>
      <c r="J56" s="59">
        <f>+I56/G56</f>
        <v>1.8343949044585986E-2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5">
        <f>H59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5">
        <f t="shared" ref="I60:I62" si="7">H60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5">
        <f t="shared" si="7"/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>
        <v>250</v>
      </c>
      <c r="I62" s="45">
        <f t="shared" si="7"/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250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5">
        <f>H66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380.45</v>
      </c>
      <c r="I67" s="45">
        <f t="shared" ref="I67:I69" si="8">H67</f>
        <v>380.45</v>
      </c>
      <c r="J67" s="59">
        <f>+I67/G67</f>
        <v>0.31704166666666667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5">
        <f t="shared" si="8"/>
        <v>0</v>
      </c>
      <c r="J68" s="64">
        <f>+I68/G68</f>
        <v>0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5">
        <f t="shared" si="8"/>
        <v>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380.45</v>
      </c>
      <c r="I70" s="54">
        <f>SUM(I66:I69)</f>
        <v>380.45</v>
      </c>
      <c r="J70" s="59">
        <f>+I70/G70</f>
        <v>0.16189361702127658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5">
        <f>H73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5">
        <f t="shared" ref="I74:I76" si="9">H74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5">
        <f t="shared" si="9"/>
        <v>0</v>
      </c>
      <c r="J75" s="59">
        <f>+I75/G75</f>
        <v>0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5">
        <f t="shared" si="9"/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0</v>
      </c>
      <c r="J77" s="59">
        <f>+I77/G77</f>
        <v>0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5">
        <f>H80</f>
        <v>0</v>
      </c>
      <c r="J80" s="59">
        <f>+I80/G80</f>
        <v>0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>
        <v>4060.08</v>
      </c>
      <c r="I81" s="45">
        <f t="shared" ref="I81:I87" si="10">H81</f>
        <v>4060.08</v>
      </c>
      <c r="J81" s="59">
        <f>+I81/G81</f>
        <v>0.31231384615384616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708</v>
      </c>
      <c r="I82" s="45">
        <f t="shared" si="10"/>
        <v>708</v>
      </c>
      <c r="J82" s="59">
        <f>+I82/G82</f>
        <v>0.15733333333333333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5">
        <f t="shared" si="10"/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5">
        <f t="shared" si="10"/>
        <v>791</v>
      </c>
      <c r="J84" s="59">
        <f>+I84/G84</f>
        <v>7.9100000000000004E-2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5">
        <f t="shared" si="10"/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5">
        <f t="shared" si="10"/>
        <v>0</v>
      </c>
      <c r="J86" s="65">
        <f>+I86/G86</f>
        <v>0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5">
        <f t="shared" si="10"/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5559.08</v>
      </c>
      <c r="I88" s="47">
        <f>SUM(I80:I87)</f>
        <v>5559.08</v>
      </c>
      <c r="J88" s="59">
        <f>+I88/G88</f>
        <v>0.11827829787234043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52">
        <f>H91</f>
        <v>0</v>
      </c>
      <c r="J91" s="59">
        <f>+I91/G91</f>
        <v>0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0</v>
      </c>
      <c r="J92" s="59">
        <f>+I92/G92</f>
        <v>0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1128.24</v>
      </c>
      <c r="I95" s="45">
        <f>H95</f>
        <v>1128.24</v>
      </c>
      <c r="J95" s="59">
        <f t="shared" ref="J95:J101" si="11">+I95/G95</f>
        <v>0.16117714285714285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/>
      <c r="I96" s="45">
        <f t="shared" ref="I96:I100" si="12">H96</f>
        <v>0</v>
      </c>
      <c r="J96" s="59">
        <f t="shared" si="11"/>
        <v>0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913.74</v>
      </c>
      <c r="I97" s="45">
        <f t="shared" si="12"/>
        <v>913.74</v>
      </c>
      <c r="J97" s="59">
        <f t="shared" si="11"/>
        <v>6.768444444444445E-2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229.06</v>
      </c>
      <c r="I98" s="45">
        <f t="shared" si="12"/>
        <v>229.06</v>
      </c>
      <c r="J98" s="59">
        <f t="shared" si="11"/>
        <v>0.10180444444444445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994</v>
      </c>
      <c r="I99" s="45">
        <f t="shared" si="12"/>
        <v>994</v>
      </c>
      <c r="J99" s="59">
        <f t="shared" si="11"/>
        <v>0.16566666666666666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381.31</v>
      </c>
      <c r="I100" s="45">
        <f t="shared" si="12"/>
        <v>381.31</v>
      </c>
      <c r="J100" s="59">
        <f t="shared" si="11"/>
        <v>7.6261999999999996E-2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11">
        <f>SUM(H95:H100)</f>
        <v>3646.35</v>
      </c>
      <c r="I101" s="47">
        <f>SUM(I95:I100)</f>
        <v>3646.35</v>
      </c>
      <c r="J101" s="59">
        <f t="shared" si="11"/>
        <v>9.4833550065019506E-2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73">
        <f>H104</f>
        <v>0</v>
      </c>
      <c r="J104" s="59">
        <f>+I104/G104</f>
        <v>0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73">
        <f t="shared" ref="I105:I106" si="13">H105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73">
        <f t="shared" si="13"/>
        <v>0</v>
      </c>
      <c r="J106" s="59">
        <f>+I106/G106</f>
        <v>0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0</v>
      </c>
      <c r="J107" s="59">
        <f>+I107/G107</f>
        <v>0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5">
        <f>H110</f>
        <v>4383.76</v>
      </c>
      <c r="J110" s="59">
        <f>+I110/G110</f>
        <v>9.3800363753075863E-2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5">
        <f t="shared" ref="I111:I118" si="14">H111</f>
        <v>2500</v>
      </c>
      <c r="J111" s="59">
        <f>+I111/G111</f>
        <v>8.3333333333333329E-2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5">
        <f t="shared" si="14"/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1275.1600000000001</v>
      </c>
      <c r="I113" s="45">
        <f t="shared" si="14"/>
        <v>1275.1600000000001</v>
      </c>
      <c r="J113" s="59">
        <f>+I113/G113</f>
        <v>8.5753866845998658E-2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5">
        <f t="shared" si="14"/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5">
        <f t="shared" si="14"/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5">
        <f t="shared" si="14"/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1799</v>
      </c>
      <c r="I117" s="45">
        <f t="shared" si="14"/>
        <v>1799</v>
      </c>
      <c r="J117" s="65">
        <f>+I117/G117</f>
        <v>8.9950000000000002E-2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5">
        <f t="shared" si="14"/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9957.92</v>
      </c>
      <c r="I119" s="47">
        <f>SUM(I110:I118)</f>
        <v>9957.92</v>
      </c>
      <c r="J119" s="74">
        <f>+I119/G119</f>
        <v>8.4766290700148975E-2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1949.6</v>
      </c>
      <c r="I122" s="45">
        <f>H122</f>
        <v>1949.6</v>
      </c>
      <c r="J122" s="59">
        <f>+I122/G122</f>
        <v>8.3334045736268431E-2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149.13999999999999</v>
      </c>
      <c r="I123" s="45">
        <f t="shared" ref="I123:I124" si="15">H123</f>
        <v>149.13999999999999</v>
      </c>
      <c r="J123" s="59">
        <f>+I123/G123</f>
        <v>8.3365008384572378E-2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/>
      <c r="I124" s="45">
        <f t="shared" si="15"/>
        <v>0</v>
      </c>
      <c r="J124" s="59">
        <f>+I124/G124</f>
        <v>0</v>
      </c>
    </row>
    <row r="125" spans="1:11" x14ac:dyDescent="0.25">
      <c r="G125" s="32">
        <f>SUM(G122:G124)</f>
        <v>25784</v>
      </c>
      <c r="H125" s="32">
        <f>SUM(H122:H124)</f>
        <v>2098.7399999999998</v>
      </c>
      <c r="I125" s="54">
        <f>SUM(I122:I124)</f>
        <v>2098.7399999999998</v>
      </c>
      <c r="J125" s="59">
        <f>+I125/G125</f>
        <v>8.1396990381632006E-2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1953</v>
      </c>
      <c r="I128" s="45">
        <f>H128</f>
        <v>1953</v>
      </c>
      <c r="J128" s="59">
        <f>+I128/G128</f>
        <v>7.9004854368932037E-2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149.41</v>
      </c>
      <c r="I129" s="45">
        <f>H129</f>
        <v>149.41</v>
      </c>
      <c r="J129" s="59">
        <f>+I129/G129</f>
        <v>7.9094759131815767E-2</v>
      </c>
      <c r="K129" s="71"/>
    </row>
    <row r="130" spans="1:11" x14ac:dyDescent="0.25">
      <c r="G130" s="32">
        <f>SUM(G128:G129)</f>
        <v>26609</v>
      </c>
      <c r="H130" s="32">
        <f>SUM(H128:H129)</f>
        <v>2102.41</v>
      </c>
      <c r="I130" s="47">
        <f>SUM(I128:I129)</f>
        <v>2102.41</v>
      </c>
      <c r="J130" s="59">
        <f>+I130/G130</f>
        <v>7.9011236799579082E-2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66">
        <f>H133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66">
        <f t="shared" ref="I134:I139" si="16">H134</f>
        <v>0</v>
      </c>
      <c r="J134" s="59">
        <f>+I134/G134</f>
        <v>0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>
        <v>40</v>
      </c>
      <c r="I135" s="66">
        <f t="shared" si="16"/>
        <v>40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66">
        <f t="shared" si="16"/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66">
        <f t="shared" si="16"/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66">
        <f t="shared" si="16"/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66">
        <f t="shared" si="16"/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40</v>
      </c>
      <c r="I140" s="67">
        <f>SUM(I133:I139)</f>
        <v>40</v>
      </c>
      <c r="J140" s="59">
        <f>+I140/G140</f>
        <v>2.5806451612903226E-3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441.92</v>
      </c>
      <c r="I143" s="45">
        <f>H143</f>
        <v>441.92</v>
      </c>
      <c r="J143" s="59">
        <f t="shared" ref="J143:J149" si="17">+I143/G143</f>
        <v>0.12275555555555556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451.84</v>
      </c>
      <c r="I144" s="45">
        <f t="shared" ref="I144:I148" si="18">H144</f>
        <v>451.84</v>
      </c>
      <c r="J144" s="59">
        <f t="shared" si="17"/>
        <v>9.036799999999999E-2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5">
        <f t="shared" si="18"/>
        <v>235</v>
      </c>
      <c r="J145" s="59">
        <f t="shared" si="17"/>
        <v>7.8333333333333338E-2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5">
        <f t="shared" si="18"/>
        <v>0</v>
      </c>
      <c r="J146" s="59">
        <f t="shared" si="17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5">
        <f t="shared" si="18"/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>
        <v>635</v>
      </c>
      <c r="I148" s="45">
        <f t="shared" si="18"/>
        <v>635</v>
      </c>
      <c r="J148" s="59">
        <f t="shared" si="17"/>
        <v>0.84666666666666668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1763.76</v>
      </c>
      <c r="I149" s="47">
        <f>SUM(I143:I148)</f>
        <v>1763.76</v>
      </c>
      <c r="J149" s="59">
        <f t="shared" si="17"/>
        <v>0.13887874015748031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55">
        <f>H152</f>
        <v>0</v>
      </c>
      <c r="J152" s="59">
        <v>0</v>
      </c>
      <c r="K152" s="69"/>
    </row>
    <row r="153" spans="1:11" s="5" customFormat="1" ht="25.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>
        <v>317.5</v>
      </c>
      <c r="I153" s="55">
        <f>H153</f>
        <v>317.5</v>
      </c>
      <c r="J153" s="59">
        <f>+I153/G153</f>
        <v>3.1749999999999998</v>
      </c>
      <c r="K153" s="69" t="s">
        <v>225</v>
      </c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317.5</v>
      </c>
      <c r="I154" s="47">
        <f>SUM(I152:I153)</f>
        <v>317.5</v>
      </c>
      <c r="J154" s="59">
        <f>+I154/G154</f>
        <v>3.1749999999999998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5">
        <f>H157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5">
        <f>H158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1106</v>
      </c>
      <c r="I162" s="55">
        <f>H162</f>
        <v>1106</v>
      </c>
      <c r="J162" s="59">
        <f>+I162/G162</f>
        <v>6.3301282051282048E-2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84.6</v>
      </c>
      <c r="I163" s="55">
        <f>H163</f>
        <v>84.6</v>
      </c>
      <c r="J163" s="59">
        <f t="shared" ref="J163:J164" si="19">+I163/G163</f>
        <v>6.3323353293413168E-2</v>
      </c>
    </row>
    <row r="164" spans="1:11" x14ac:dyDescent="0.25">
      <c r="G164" s="32">
        <f>SUM(G162:G163)</f>
        <v>18808</v>
      </c>
      <c r="H164" s="11">
        <f>SUM(H162:H163)</f>
        <v>1190.5999999999999</v>
      </c>
      <c r="I164" s="47">
        <f>SUM(I162:I163)</f>
        <v>1190.5999999999999</v>
      </c>
      <c r="J164" s="59">
        <f t="shared" si="19"/>
        <v>6.3302849851127177E-2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384</v>
      </c>
      <c r="I167" s="45">
        <f>H167</f>
        <v>384</v>
      </c>
      <c r="J167" s="59">
        <f>+I167/G167</f>
        <v>5.128205128205128E-2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29.38</v>
      </c>
      <c r="I168" s="45">
        <f>H168</f>
        <v>29.38</v>
      </c>
      <c r="J168" s="59">
        <f t="shared" ref="J168:J169" si="20">+I168/G168</f>
        <v>5.1363636363636361E-2</v>
      </c>
    </row>
    <row r="169" spans="1:11" x14ac:dyDescent="0.25">
      <c r="G169" s="32">
        <f>SUM(G167:G168)</f>
        <v>8060</v>
      </c>
      <c r="H169" s="11">
        <f>SUM(H167:H168)</f>
        <v>413.38</v>
      </c>
      <c r="I169" s="47">
        <f>SUM(I167:I168)</f>
        <v>413.38</v>
      </c>
      <c r="J169" s="59">
        <f t="shared" si="20"/>
        <v>5.1287841191066996E-2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756</v>
      </c>
      <c r="I172" s="45">
        <f>H172</f>
        <v>756</v>
      </c>
      <c r="J172" s="59">
        <f>+I172/G172</f>
        <v>7.5690828994793749E-2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57.85</v>
      </c>
      <c r="I173" s="45">
        <f>H173</f>
        <v>57.85</v>
      </c>
      <c r="J173" s="59">
        <f t="shared" ref="J173:J174" si="21">+I173/G173</f>
        <v>7.5719895287958111E-2</v>
      </c>
    </row>
    <row r="174" spans="1:11" x14ac:dyDescent="0.25">
      <c r="G174" s="32">
        <f>SUM(G172:G173)</f>
        <v>10752</v>
      </c>
      <c r="H174" s="11">
        <v>0</v>
      </c>
      <c r="I174" s="47">
        <f>SUM(I172:I173)</f>
        <v>813.85</v>
      </c>
      <c r="J174" s="59">
        <f t="shared" si="21"/>
        <v>7.5692894345238099E-2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29686.199999999993</v>
      </c>
      <c r="I176" s="22">
        <f>SUM(I50,I56,I63,I70,I77,I88,I92,I101,I107,I119,I125,I130,I140,I149,I154,I159,I164,I169,I174)</f>
        <v>30500.049999999992</v>
      </c>
      <c r="J176" s="59">
        <f>+I176/G176</f>
        <v>7.545539109330969E-2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13215.800000000007</v>
      </c>
      <c r="I178" s="96">
        <f>I36-I176</f>
        <v>12401.950000000008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90" fitToHeight="0" orientation="landscape" r:id="rId1"/>
  <headerFooter>
    <oddHeader>&amp;C&amp;P</oddHeader>
  </headerFooter>
  <rowBreaks count="5" manualBreakCount="5">
    <brk id="37" max="11" man="1"/>
    <brk id="71" max="11" man="1"/>
    <brk id="108" max="11" man="1"/>
    <brk id="141" max="11" man="1"/>
    <brk id="178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9850-8618-41C2-9B04-8753815E59A8}">
  <dimension ref="A1:N179"/>
  <sheetViews>
    <sheetView tabSelected="1" zoomScale="142" zoomScaleNormal="142" zoomScaleSheetLayoutView="118" workbookViewId="0">
      <selection activeCell="M174" sqref="M174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.140625" style="119" customWidth="1"/>
    <col min="8" max="8" width="12" style="41" customWidth="1"/>
    <col min="9" max="9" width="12.140625" style="4" hidden="1" customWidth="1"/>
    <col min="10" max="10" width="12.7109375" style="56" hidden="1" customWidth="1"/>
    <col min="11" max="11" width="11.28515625" style="25" hidden="1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117" t="s">
        <v>251</v>
      </c>
      <c r="H1" s="27" t="s">
        <v>217</v>
      </c>
      <c r="I1" s="2" t="s">
        <v>250</v>
      </c>
      <c r="J1" s="42" t="s">
        <v>244</v>
      </c>
      <c r="K1" s="106" t="s">
        <v>74</v>
      </c>
    </row>
    <row r="2" spans="1:11" x14ac:dyDescent="0.25">
      <c r="A2" s="1"/>
      <c r="B2" s="3"/>
      <c r="C2" s="3"/>
      <c r="D2" s="3"/>
      <c r="E2" s="3"/>
      <c r="F2" s="3"/>
      <c r="G2" s="118"/>
      <c r="H2" s="28"/>
      <c r="I2" s="3"/>
      <c r="J2" s="43"/>
      <c r="K2" s="57"/>
    </row>
    <row r="3" spans="1:11" x14ac:dyDescent="0.25">
      <c r="A3" s="1"/>
      <c r="H3" s="29"/>
      <c r="I3" s="5"/>
      <c r="J3" s="44"/>
      <c r="K3" s="58"/>
    </row>
    <row r="4" spans="1:11" x14ac:dyDescent="0.25">
      <c r="A4" s="3"/>
      <c r="H4" s="29"/>
      <c r="I4" s="5"/>
      <c r="J4" s="44"/>
      <c r="K4" s="58"/>
    </row>
    <row r="5" spans="1:11" x14ac:dyDescent="0.25">
      <c r="A5" s="85" t="s">
        <v>61</v>
      </c>
      <c r="B5" s="86"/>
      <c r="C5" s="86"/>
      <c r="D5" s="86"/>
      <c r="E5" s="86"/>
      <c r="F5" s="86"/>
      <c r="G5" s="120"/>
      <c r="H5" s="30"/>
      <c r="I5" s="6"/>
      <c r="J5" s="97"/>
      <c r="K5" s="26">
        <v>84</v>
      </c>
    </row>
    <row r="6" spans="1:11" s="86" customFormat="1" x14ac:dyDescent="0.25">
      <c r="B6" s="85" t="s">
        <v>65</v>
      </c>
      <c r="G6" s="120"/>
      <c r="H6" s="87"/>
      <c r="I6" s="87"/>
      <c r="J6" s="87"/>
      <c r="K6" s="87"/>
    </row>
    <row r="7" spans="1:11" x14ac:dyDescent="0.25">
      <c r="C7" s="4" t="s">
        <v>0</v>
      </c>
      <c r="F7" s="4" t="s">
        <v>124</v>
      </c>
      <c r="G7" s="119">
        <v>150000</v>
      </c>
      <c r="H7" s="102">
        <v>175000</v>
      </c>
      <c r="I7" s="6">
        <v>13243.33</v>
      </c>
      <c r="J7" s="46">
        <f>I7+Sept2025!I7</f>
        <v>131951.29999999999</v>
      </c>
      <c r="K7" s="59">
        <f>+J7/H7</f>
        <v>0.75400742857142855</v>
      </c>
    </row>
    <row r="8" spans="1:11" x14ac:dyDescent="0.25">
      <c r="C8" s="4" t="s">
        <v>82</v>
      </c>
      <c r="F8" s="4" t="s">
        <v>125</v>
      </c>
      <c r="G8" s="119">
        <v>7000</v>
      </c>
      <c r="H8" s="102">
        <v>10000</v>
      </c>
      <c r="I8" s="7">
        <v>125</v>
      </c>
      <c r="J8" s="46">
        <f>I8+Sept2025!I8</f>
        <v>5720</v>
      </c>
      <c r="K8" s="61">
        <f>+J8/H8</f>
        <v>0.57199999999999995</v>
      </c>
    </row>
    <row r="9" spans="1:11" x14ac:dyDescent="0.25">
      <c r="C9" s="4" t="s">
        <v>83</v>
      </c>
      <c r="F9" s="4" t="s">
        <v>126</v>
      </c>
      <c r="G9" s="119">
        <v>0</v>
      </c>
      <c r="H9" s="102">
        <v>0</v>
      </c>
      <c r="I9" s="111"/>
      <c r="J9" s="46">
        <f>I9+Sept2025!I9</f>
        <v>0</v>
      </c>
      <c r="K9" s="59">
        <v>0</v>
      </c>
    </row>
    <row r="10" spans="1:11" x14ac:dyDescent="0.25">
      <c r="C10" s="4" t="s">
        <v>84</v>
      </c>
      <c r="F10" s="4" t="s">
        <v>127</v>
      </c>
      <c r="G10" s="119">
        <v>5000</v>
      </c>
      <c r="H10" s="102">
        <v>8000</v>
      </c>
      <c r="I10" s="8">
        <v>317</v>
      </c>
      <c r="J10" s="46">
        <f>I10+Sept2025!I10</f>
        <v>3699.4700000000003</v>
      </c>
      <c r="K10" s="59">
        <f>+J10/H10</f>
        <v>0.46243375000000003</v>
      </c>
    </row>
    <row r="11" spans="1:11" x14ac:dyDescent="0.25">
      <c r="C11" s="4" t="s">
        <v>71</v>
      </c>
      <c r="F11" s="4" t="s">
        <v>128</v>
      </c>
      <c r="G11" s="119">
        <v>1200</v>
      </c>
      <c r="H11" s="102">
        <v>1000</v>
      </c>
      <c r="I11" s="13"/>
      <c r="J11" s="46">
        <f>I11+Sept2025!I11</f>
        <v>765</v>
      </c>
      <c r="K11" s="60">
        <f>+J11/H11</f>
        <v>0.76500000000000001</v>
      </c>
    </row>
    <row r="12" spans="1:11" x14ac:dyDescent="0.25">
      <c r="C12" s="21" t="s">
        <v>85</v>
      </c>
      <c r="F12" s="4" t="s">
        <v>130</v>
      </c>
      <c r="G12" s="119">
        <v>0</v>
      </c>
      <c r="H12" s="102">
        <v>18000</v>
      </c>
      <c r="I12" s="6">
        <v>67493.22</v>
      </c>
      <c r="J12" s="46">
        <f>I12+Sept2025!I12</f>
        <v>182345.31</v>
      </c>
      <c r="K12" s="59">
        <f>+J12/H12</f>
        <v>10.130295</v>
      </c>
    </row>
    <row r="13" spans="1:11" ht="15.75" thickBot="1" x14ac:dyDescent="0.3">
      <c r="C13" s="4" t="s">
        <v>1</v>
      </c>
      <c r="F13" s="4" t="s">
        <v>129</v>
      </c>
      <c r="G13" s="119">
        <v>0</v>
      </c>
      <c r="H13" s="102">
        <v>0</v>
      </c>
      <c r="I13" s="10"/>
      <c r="J13" s="46">
        <f>I13+Sept2025!I13</f>
        <v>0</v>
      </c>
      <c r="K13" s="59">
        <v>0</v>
      </c>
    </row>
    <row r="14" spans="1:11" x14ac:dyDescent="0.25">
      <c r="G14" s="131">
        <f>SUM(G7:G13)</f>
        <v>163200</v>
      </c>
      <c r="H14" s="32">
        <f>SUM(H7:H13)</f>
        <v>212000</v>
      </c>
      <c r="I14" s="32">
        <f>SUM(I7:I13)</f>
        <v>81178.55</v>
      </c>
      <c r="J14" s="47">
        <f>SUM(J7:J13)</f>
        <v>324481.07999999996</v>
      </c>
      <c r="K14" s="59">
        <f>+J14/H14</f>
        <v>1.5305711320754716</v>
      </c>
    </row>
    <row r="15" spans="1:11" x14ac:dyDescent="0.25">
      <c r="H15" s="30"/>
      <c r="I15" s="6"/>
      <c r="J15" s="45"/>
      <c r="K15" s="26"/>
    </row>
    <row r="16" spans="1:11" s="86" customFormat="1" x14ac:dyDescent="0.25">
      <c r="A16" s="89"/>
      <c r="B16" s="89" t="s">
        <v>2</v>
      </c>
      <c r="G16" s="120"/>
      <c r="H16" s="87"/>
      <c r="I16" s="87"/>
      <c r="J16" s="87"/>
      <c r="K16" s="87"/>
    </row>
    <row r="17" spans="1:11" x14ac:dyDescent="0.25">
      <c r="C17" s="4" t="s">
        <v>3</v>
      </c>
      <c r="F17" s="4" t="s">
        <v>164</v>
      </c>
      <c r="G17" s="119">
        <v>55000</v>
      </c>
      <c r="H17" s="102">
        <v>50000</v>
      </c>
      <c r="I17" s="6"/>
      <c r="J17" s="46">
        <f>I17+Sept2025!I17</f>
        <v>50</v>
      </c>
      <c r="K17" s="59">
        <f>+J17/H17</f>
        <v>1E-3</v>
      </c>
    </row>
    <row r="18" spans="1:11" x14ac:dyDescent="0.25">
      <c r="C18" s="21" t="s">
        <v>77</v>
      </c>
      <c r="F18" s="4" t="s">
        <v>165</v>
      </c>
      <c r="G18" s="132">
        <v>0</v>
      </c>
      <c r="H18" s="33">
        <v>5000</v>
      </c>
      <c r="I18" s="12"/>
      <c r="J18" s="46">
        <f>I18+Sept2025!I18</f>
        <v>5000</v>
      </c>
      <c r="K18" s="59">
        <v>0</v>
      </c>
    </row>
    <row r="19" spans="1:11" x14ac:dyDescent="0.25">
      <c r="C19" s="4" t="s">
        <v>79</v>
      </c>
      <c r="F19" s="4" t="s">
        <v>162</v>
      </c>
      <c r="G19" s="128">
        <v>12000</v>
      </c>
      <c r="H19" s="102">
        <v>4200</v>
      </c>
      <c r="I19" s="12">
        <v>2730.32</v>
      </c>
      <c r="J19" s="46">
        <f>I19+Sept2025!I19</f>
        <v>2730.32</v>
      </c>
      <c r="K19" s="59">
        <f>+J19/H19</f>
        <v>0.65007619047619047</v>
      </c>
    </row>
    <row r="20" spans="1:11" x14ac:dyDescent="0.25">
      <c r="C20" s="4" t="s">
        <v>72</v>
      </c>
      <c r="F20" s="4" t="s">
        <v>163</v>
      </c>
      <c r="G20" s="133">
        <v>50</v>
      </c>
      <c r="H20" s="34">
        <v>40</v>
      </c>
      <c r="I20" s="13">
        <v>4.1399999999999997</v>
      </c>
      <c r="J20" s="46">
        <f>I20+Sept2025!I20</f>
        <v>21.71</v>
      </c>
      <c r="K20" s="59">
        <f>+J20/H20</f>
        <v>0.54275000000000007</v>
      </c>
    </row>
    <row r="21" spans="1:11" ht="15.75" thickBot="1" x14ac:dyDescent="0.3">
      <c r="C21" s="21" t="s">
        <v>78</v>
      </c>
      <c r="F21" s="4">
        <v>5000</v>
      </c>
      <c r="G21" s="121">
        <v>0</v>
      </c>
      <c r="H21" s="31">
        <v>0</v>
      </c>
      <c r="I21" s="9"/>
      <c r="J21" s="46">
        <f>I21+Sept2025!I21</f>
        <v>0</v>
      </c>
      <c r="K21" s="61">
        <v>0</v>
      </c>
    </row>
    <row r="22" spans="1:11" x14ac:dyDescent="0.25">
      <c r="G22" s="117">
        <f>SUM(G17:G21)</f>
        <v>67050</v>
      </c>
      <c r="H22" s="35">
        <f>SUM(H17:H21)</f>
        <v>59240</v>
      </c>
      <c r="I22" s="35">
        <f>SUM(I17:I21)</f>
        <v>2734.46</v>
      </c>
      <c r="J22" s="48">
        <f>SUM(J17:J21)</f>
        <v>7802.03</v>
      </c>
      <c r="K22" s="59">
        <f>+J22/H22</f>
        <v>0.13170205941931126</v>
      </c>
    </row>
    <row r="23" spans="1:11" x14ac:dyDescent="0.25">
      <c r="H23" s="30"/>
      <c r="I23" s="6"/>
      <c r="J23" s="45"/>
      <c r="K23" s="26"/>
    </row>
    <row r="24" spans="1:11" s="86" customFormat="1" x14ac:dyDescent="0.25">
      <c r="B24" s="89" t="s">
        <v>4</v>
      </c>
      <c r="G24" s="120"/>
      <c r="H24" s="87"/>
      <c r="I24" s="87"/>
      <c r="J24" s="87"/>
      <c r="K24" s="87"/>
    </row>
    <row r="25" spans="1:11" x14ac:dyDescent="0.25">
      <c r="C25" s="21" t="s">
        <v>86</v>
      </c>
      <c r="F25" s="4" t="s">
        <v>131</v>
      </c>
      <c r="G25" s="128">
        <v>92500</v>
      </c>
      <c r="H25" s="102">
        <v>84500</v>
      </c>
      <c r="I25" s="6">
        <v>7040</v>
      </c>
      <c r="J25" s="46">
        <f>I25+Sept2025!I25</f>
        <v>70400</v>
      </c>
      <c r="K25" s="59">
        <f t="shared" ref="K25:K31" si="0">+J25/H25</f>
        <v>0.83313609467455618</v>
      </c>
    </row>
    <row r="26" spans="1:11" x14ac:dyDescent="0.25">
      <c r="C26" s="21" t="s">
        <v>68</v>
      </c>
      <c r="F26" s="4" t="s">
        <v>132</v>
      </c>
      <c r="G26" s="128">
        <v>0</v>
      </c>
      <c r="H26" s="102">
        <v>9600</v>
      </c>
      <c r="I26" s="6">
        <v>800</v>
      </c>
      <c r="J26" s="46">
        <f>I26+Sept2025!I26</f>
        <v>7200</v>
      </c>
      <c r="K26" s="59">
        <f t="shared" si="0"/>
        <v>0.75</v>
      </c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28">
        <v>0</v>
      </c>
      <c r="H27" s="101">
        <v>0</v>
      </c>
      <c r="I27" s="12"/>
      <c r="J27" s="46">
        <f>I27+Sept2025!I27</f>
        <v>0</v>
      </c>
      <c r="K27" s="59">
        <v>0</v>
      </c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28">
        <v>6000</v>
      </c>
      <c r="H28" s="101">
        <v>6000</v>
      </c>
      <c r="I28" s="13">
        <v>1050</v>
      </c>
      <c r="J28" s="46">
        <f>I28+Sept2025!I28</f>
        <v>3684.99</v>
      </c>
      <c r="K28" s="60">
        <f t="shared" si="0"/>
        <v>0.61416499999999996</v>
      </c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34">
        <v>0</v>
      </c>
      <c r="H29" s="101">
        <v>5000</v>
      </c>
      <c r="I29" s="8"/>
      <c r="J29" s="46">
        <f>I29+Sept2025!I29</f>
        <v>0</v>
      </c>
      <c r="K29" s="65">
        <v>0</v>
      </c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28">
        <v>100000</v>
      </c>
      <c r="H30" s="101">
        <v>0</v>
      </c>
      <c r="I30" s="6"/>
      <c r="J30" s="46">
        <f>I30+Sept2025!I30</f>
        <v>0</v>
      </c>
      <c r="K30" s="59">
        <v>0</v>
      </c>
    </row>
    <row r="31" spans="1:11" s="75" customFormat="1" x14ac:dyDescent="0.25">
      <c r="A31" s="17"/>
      <c r="B31" s="77"/>
      <c r="C31" s="24"/>
      <c r="D31" s="79"/>
      <c r="E31" s="23"/>
      <c r="F31" s="78"/>
      <c r="G31" s="123">
        <f>SUM(G25:G30)</f>
        <v>198500</v>
      </c>
      <c r="H31" s="80">
        <f>SUM(H25:H30)</f>
        <v>105100</v>
      </c>
      <c r="I31" s="80">
        <f>SUM(I25:I30)</f>
        <v>8890</v>
      </c>
      <c r="J31" s="48">
        <f>SUM(J25:J30)</f>
        <v>81284.990000000005</v>
      </c>
      <c r="K31" s="74">
        <f t="shared" si="0"/>
        <v>0.77340618458610855</v>
      </c>
    </row>
    <row r="32" spans="1:11" s="5" customFormat="1" x14ac:dyDescent="0.25">
      <c r="A32" s="4"/>
      <c r="B32" s="4"/>
      <c r="C32" s="17"/>
      <c r="D32" s="17"/>
      <c r="E32" s="17"/>
      <c r="F32" s="4"/>
      <c r="G32" s="119"/>
      <c r="H32" s="30"/>
      <c r="I32" s="6"/>
      <c r="J32" s="45"/>
      <c r="K32" s="26"/>
    </row>
    <row r="33" spans="1:14" s="90" customFormat="1" x14ac:dyDescent="0.25">
      <c r="A33" s="86"/>
      <c r="B33" s="89" t="s">
        <v>5</v>
      </c>
      <c r="C33" s="86"/>
      <c r="D33" s="86"/>
      <c r="E33" s="86"/>
      <c r="F33" s="86"/>
      <c r="G33" s="120"/>
      <c r="H33" s="87"/>
      <c r="I33" s="87"/>
      <c r="J33" s="87"/>
      <c r="K33" s="87"/>
    </row>
    <row r="34" spans="1:14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122">
        <v>0</v>
      </c>
      <c r="H34" s="36">
        <v>0</v>
      </c>
      <c r="I34" s="14">
        <v>0</v>
      </c>
      <c r="J34" s="46">
        <f>I34+Sept2025!I34</f>
        <v>0</v>
      </c>
      <c r="K34" s="59">
        <v>0</v>
      </c>
    </row>
    <row r="35" spans="1:14" ht="15.75" thickTop="1" x14ac:dyDescent="0.25">
      <c r="F35" s="15"/>
      <c r="H35" s="37"/>
      <c r="I35" s="16"/>
      <c r="J35" s="50"/>
      <c r="K35" s="62"/>
    </row>
    <row r="36" spans="1:14" x14ac:dyDescent="0.25">
      <c r="E36" s="3" t="s">
        <v>7</v>
      </c>
      <c r="G36" s="124">
        <f>SUM(G14,G22,G31,G34)</f>
        <v>428750</v>
      </c>
      <c r="H36" s="38">
        <f>SUM(H14,H22,H31,H34)</f>
        <v>376340</v>
      </c>
      <c r="I36" s="38">
        <f>SUM(I14,I22,I31,I34)</f>
        <v>92803.010000000009</v>
      </c>
      <c r="J36" s="51">
        <f>SUM(J14,J22,J31,J34)</f>
        <v>413568.1</v>
      </c>
      <c r="K36" s="59">
        <f>+J36/H36</f>
        <v>1.0989214540043577</v>
      </c>
    </row>
    <row r="37" spans="1:14" x14ac:dyDescent="0.25">
      <c r="F37" s="17"/>
      <c r="G37" s="125"/>
      <c r="H37" s="39"/>
      <c r="I37" s="18"/>
      <c r="J37" s="51"/>
      <c r="K37" s="63"/>
    </row>
    <row r="38" spans="1:14" x14ac:dyDescent="0.25">
      <c r="A38" s="85" t="s">
        <v>62</v>
      </c>
      <c r="B38" s="86"/>
      <c r="C38" s="86"/>
      <c r="D38" s="86"/>
      <c r="E38" s="86"/>
      <c r="F38" s="86"/>
      <c r="G38" s="120"/>
      <c r="H38" s="30"/>
      <c r="I38" s="6"/>
      <c r="J38" s="97"/>
      <c r="K38" s="26"/>
    </row>
    <row r="39" spans="1:14" s="86" customFormat="1" x14ac:dyDescent="0.25">
      <c r="B39" s="89" t="s">
        <v>8</v>
      </c>
      <c r="G39" s="120"/>
      <c r="H39" s="87"/>
      <c r="I39" s="87"/>
      <c r="J39" s="87"/>
      <c r="K39" s="87"/>
    </row>
    <row r="40" spans="1:14" x14ac:dyDescent="0.25">
      <c r="C40" s="4" t="s">
        <v>9</v>
      </c>
      <c r="F40" s="4" t="s">
        <v>152</v>
      </c>
      <c r="G40" s="128">
        <v>22915</v>
      </c>
      <c r="H40" s="102">
        <v>22125</v>
      </c>
      <c r="I40" s="6">
        <v>5</v>
      </c>
      <c r="J40" s="46">
        <f>I40+Sept2025!I40</f>
        <v>22130</v>
      </c>
      <c r="K40" s="59">
        <f t="shared" ref="K40:K48" si="1">+J40/H40</f>
        <v>1.0002259887005649</v>
      </c>
    </row>
    <row r="41" spans="1:14" x14ac:dyDescent="0.25">
      <c r="C41" s="4" t="s">
        <v>10</v>
      </c>
      <c r="F41" s="4" t="s">
        <v>155</v>
      </c>
      <c r="G41" s="128">
        <v>250</v>
      </c>
      <c r="H41" s="102">
        <v>250</v>
      </c>
      <c r="I41" s="6"/>
      <c r="J41" s="46">
        <f>I41+Sept2025!I41</f>
        <v>250</v>
      </c>
      <c r="K41" s="59">
        <f t="shared" si="1"/>
        <v>1</v>
      </c>
    </row>
    <row r="42" spans="1:14" x14ac:dyDescent="0.25">
      <c r="C42" s="4" t="s">
        <v>11</v>
      </c>
      <c r="F42" s="4" t="s">
        <v>151</v>
      </c>
      <c r="G42" s="128">
        <v>0</v>
      </c>
      <c r="H42" s="102">
        <v>0</v>
      </c>
      <c r="I42" s="6"/>
      <c r="J42" s="46">
        <f>I42+Sept2025!I42</f>
        <v>0</v>
      </c>
      <c r="K42" s="59">
        <v>0</v>
      </c>
    </row>
    <row r="43" spans="1:14" x14ac:dyDescent="0.25">
      <c r="C43" s="4" t="s">
        <v>12</v>
      </c>
      <c r="F43" s="4" t="s">
        <v>153</v>
      </c>
      <c r="G43" s="128">
        <v>100</v>
      </c>
      <c r="H43" s="102">
        <v>100</v>
      </c>
      <c r="I43" s="6"/>
      <c r="J43" s="46">
        <f>I43+Sept2025!I43</f>
        <v>268.04000000000002</v>
      </c>
      <c r="K43" s="59">
        <f t="shared" si="1"/>
        <v>2.6804000000000001</v>
      </c>
    </row>
    <row r="44" spans="1:14" x14ac:dyDescent="0.25">
      <c r="C44" s="4" t="s">
        <v>13</v>
      </c>
      <c r="F44" s="4" t="s">
        <v>150</v>
      </c>
      <c r="G44" s="128">
        <v>100</v>
      </c>
      <c r="H44" s="102">
        <v>100</v>
      </c>
      <c r="I44" s="6"/>
      <c r="J44" s="46">
        <f>I44+Sept2025!I44</f>
        <v>0</v>
      </c>
      <c r="K44" s="59">
        <f t="shared" si="1"/>
        <v>0</v>
      </c>
    </row>
    <row r="45" spans="1:14" ht="15" customHeight="1" x14ac:dyDescent="0.25">
      <c r="C45" s="4" t="s">
        <v>14</v>
      </c>
      <c r="F45" s="4" t="s">
        <v>154</v>
      </c>
      <c r="G45" s="128">
        <v>3000</v>
      </c>
      <c r="H45" s="102">
        <v>1000</v>
      </c>
      <c r="I45" s="6"/>
      <c r="J45" s="46">
        <f>I45+Sept2025!I45</f>
        <v>3661.6</v>
      </c>
      <c r="K45" s="59">
        <f t="shared" si="1"/>
        <v>3.6616</v>
      </c>
      <c r="L45" s="98"/>
      <c r="M45" s="98"/>
      <c r="N45" s="98"/>
    </row>
    <row r="46" spans="1:14" ht="15" customHeight="1" x14ac:dyDescent="0.25">
      <c r="C46" s="4" t="s">
        <v>110</v>
      </c>
      <c r="G46" s="128">
        <v>2500</v>
      </c>
      <c r="H46" s="102">
        <v>0</v>
      </c>
      <c r="I46" s="6"/>
      <c r="J46" s="46">
        <f>I46+Sept2025!I46</f>
        <v>0</v>
      </c>
      <c r="K46" s="59">
        <v>0</v>
      </c>
    </row>
    <row r="47" spans="1:14" s="15" customFormat="1" ht="15" customHeight="1" x14ac:dyDescent="0.25">
      <c r="C47" s="15" t="s">
        <v>15</v>
      </c>
      <c r="F47" s="15" t="s">
        <v>156</v>
      </c>
      <c r="G47" s="134"/>
      <c r="H47" s="104">
        <v>250</v>
      </c>
      <c r="I47" s="8"/>
      <c r="J47" s="46">
        <f>I47+Sept2025!I47</f>
        <v>0</v>
      </c>
      <c r="K47" s="59">
        <f t="shared" si="1"/>
        <v>0</v>
      </c>
    </row>
    <row r="48" spans="1:14" s="15" customFormat="1" x14ac:dyDescent="0.25">
      <c r="C48" s="83" t="s">
        <v>117</v>
      </c>
      <c r="F48" s="15" t="s">
        <v>157</v>
      </c>
      <c r="G48" s="134">
        <v>100</v>
      </c>
      <c r="H48" s="104">
        <v>150</v>
      </c>
      <c r="I48" s="8"/>
      <c r="J48" s="46">
        <f>I48+Sept2025!I48</f>
        <v>0</v>
      </c>
      <c r="K48" s="59">
        <f t="shared" si="1"/>
        <v>0</v>
      </c>
    </row>
    <row r="49" spans="2:11" ht="15.75" thickBot="1" x14ac:dyDescent="0.3">
      <c r="C49" s="21" t="s">
        <v>90</v>
      </c>
      <c r="H49" s="102">
        <v>0</v>
      </c>
      <c r="I49" s="10"/>
      <c r="J49" s="46">
        <f>I49+Sept2025!I49</f>
        <v>0</v>
      </c>
      <c r="K49" s="59">
        <v>0</v>
      </c>
    </row>
    <row r="50" spans="2:11" s="17" customFormat="1" x14ac:dyDescent="0.25">
      <c r="G50" s="126">
        <f>SUM(G40:G49)</f>
        <v>28965</v>
      </c>
      <c r="H50" s="32">
        <f>SUM(H40:H49)</f>
        <v>23975</v>
      </c>
      <c r="I50" s="32">
        <f>SUM(I40:I49)</f>
        <v>5</v>
      </c>
      <c r="J50" s="47">
        <f>SUM(J40:J49)</f>
        <v>26309.64</v>
      </c>
      <c r="K50" s="74">
        <f>+J50/H50</f>
        <v>1.097378102189781</v>
      </c>
    </row>
    <row r="51" spans="2:11" x14ac:dyDescent="0.25">
      <c r="F51" s="17"/>
      <c r="G51" s="125"/>
      <c r="H51" s="39"/>
      <c r="I51" s="18"/>
      <c r="J51" s="53"/>
      <c r="K51" s="63"/>
    </row>
    <row r="52" spans="2:11" s="89" customFormat="1" x14ac:dyDescent="0.25">
      <c r="B52" s="89" t="s">
        <v>16</v>
      </c>
      <c r="G52" s="127"/>
      <c r="H52" s="91"/>
      <c r="I52" s="91"/>
      <c r="J52" s="91"/>
      <c r="K52" s="91"/>
    </row>
    <row r="53" spans="2:11" x14ac:dyDescent="0.25">
      <c r="C53" s="98" t="s">
        <v>109</v>
      </c>
      <c r="D53" s="98"/>
      <c r="E53" s="98"/>
      <c r="F53" s="98" t="s">
        <v>148</v>
      </c>
      <c r="G53" s="128">
        <v>3500</v>
      </c>
      <c r="H53" s="102">
        <v>21850</v>
      </c>
      <c r="I53" s="6"/>
      <c r="J53" s="46">
        <f>I53+Sept2025!I53</f>
        <v>21151.18</v>
      </c>
      <c r="K53" s="59">
        <f>+J53/H53</f>
        <v>0.96801739130434783</v>
      </c>
    </row>
    <row r="54" spans="2:11" x14ac:dyDescent="0.25">
      <c r="C54" s="98" t="s">
        <v>116</v>
      </c>
      <c r="D54" s="98"/>
      <c r="E54" s="98"/>
      <c r="F54" s="98" t="s">
        <v>147</v>
      </c>
      <c r="G54" s="128">
        <v>1500</v>
      </c>
      <c r="H54" s="102">
        <v>1500</v>
      </c>
      <c r="I54" s="6"/>
      <c r="J54" s="46">
        <f>I54+Sept2025!I54</f>
        <v>619.38</v>
      </c>
      <c r="K54" s="59">
        <f>+J54/H54</f>
        <v>0.41292000000000001</v>
      </c>
    </row>
    <row r="55" spans="2:11" ht="15.75" thickBot="1" x14ac:dyDescent="0.3">
      <c r="C55" s="98" t="s">
        <v>115</v>
      </c>
      <c r="D55" s="98"/>
      <c r="E55" s="98"/>
      <c r="F55" s="98" t="s">
        <v>149</v>
      </c>
      <c r="G55" s="128">
        <v>1500</v>
      </c>
      <c r="H55" s="102">
        <v>200</v>
      </c>
      <c r="I55" s="10"/>
      <c r="J55" s="46">
        <f>I55+Sept2025!I55</f>
        <v>100</v>
      </c>
      <c r="K55" s="59">
        <v>0</v>
      </c>
    </row>
    <row r="56" spans="2:11" x14ac:dyDescent="0.25">
      <c r="C56" s="98"/>
      <c r="D56" s="98"/>
      <c r="E56" s="98"/>
      <c r="F56" s="98"/>
      <c r="G56" s="131">
        <f>SUM(G53:G55)</f>
        <v>6500</v>
      </c>
      <c r="H56" s="32">
        <f>SUM(H53:H55)</f>
        <v>23550</v>
      </c>
      <c r="I56" s="32">
        <f>SUM(I53:I55)</f>
        <v>0</v>
      </c>
      <c r="J56" s="47">
        <f>SUM(J53:J55)</f>
        <v>21870.560000000001</v>
      </c>
      <c r="K56" s="59">
        <f>+J56/H56</f>
        <v>0.92868619957537157</v>
      </c>
    </row>
    <row r="57" spans="2:11" x14ac:dyDescent="0.25">
      <c r="G57" s="125"/>
      <c r="H57" s="39"/>
      <c r="I57" s="18"/>
      <c r="J57" s="53"/>
      <c r="K57" s="63"/>
    </row>
    <row r="58" spans="2:11" s="89" customFormat="1" x14ac:dyDescent="0.25">
      <c r="B58" s="89" t="s">
        <v>17</v>
      </c>
      <c r="G58" s="127"/>
      <c r="H58" s="91"/>
      <c r="I58" s="91"/>
      <c r="J58" s="91"/>
      <c r="K58" s="91"/>
    </row>
    <row r="59" spans="2:11" x14ac:dyDescent="0.25">
      <c r="C59" s="98" t="s">
        <v>73</v>
      </c>
      <c r="D59" s="98"/>
      <c r="E59" s="98"/>
      <c r="F59" s="98" t="s">
        <v>139</v>
      </c>
      <c r="G59" s="128">
        <v>0</v>
      </c>
      <c r="H59" s="102">
        <v>0</v>
      </c>
      <c r="I59" s="6"/>
      <c r="J59" s="46">
        <f>I59+Sept2025!I59</f>
        <v>0</v>
      </c>
      <c r="K59" s="60">
        <v>0</v>
      </c>
    </row>
    <row r="60" spans="2:11" x14ac:dyDescent="0.25">
      <c r="C60" s="135" t="s">
        <v>108</v>
      </c>
      <c r="D60" s="98"/>
      <c r="E60" s="98"/>
      <c r="F60" s="98" t="s">
        <v>138</v>
      </c>
      <c r="G60" s="128">
        <v>200</v>
      </c>
      <c r="H60" s="102">
        <v>200</v>
      </c>
      <c r="I60" s="6"/>
      <c r="J60" s="46">
        <f>I60+Sept2025!I60</f>
        <v>0</v>
      </c>
      <c r="K60" s="59">
        <v>0</v>
      </c>
    </row>
    <row r="61" spans="2:11" x14ac:dyDescent="0.25">
      <c r="C61" s="135" t="s">
        <v>80</v>
      </c>
      <c r="D61" s="98"/>
      <c r="E61" s="98"/>
      <c r="F61" s="98" t="s">
        <v>141</v>
      </c>
      <c r="G61" s="128">
        <v>200</v>
      </c>
      <c r="H61" s="102">
        <v>200</v>
      </c>
      <c r="I61" s="6"/>
      <c r="J61" s="46">
        <f>I61+Sept2025!I61</f>
        <v>0</v>
      </c>
      <c r="K61" s="59">
        <f>+J61/H61</f>
        <v>0</v>
      </c>
    </row>
    <row r="62" spans="2:11" ht="15.75" thickBot="1" x14ac:dyDescent="0.3">
      <c r="C62" s="98" t="s">
        <v>114</v>
      </c>
      <c r="D62" s="98"/>
      <c r="E62" s="98"/>
      <c r="F62" s="98" t="s">
        <v>140</v>
      </c>
      <c r="G62" s="128">
        <v>250</v>
      </c>
      <c r="H62" s="102">
        <v>1200</v>
      </c>
      <c r="I62" s="10"/>
      <c r="J62" s="46">
        <f>I62+Sept2025!I62</f>
        <v>250</v>
      </c>
      <c r="K62" s="59">
        <v>0</v>
      </c>
    </row>
    <row r="63" spans="2:11" x14ac:dyDescent="0.25">
      <c r="G63" s="117">
        <f>SUM(G59:G62)</f>
        <v>650</v>
      </c>
      <c r="H63" s="38">
        <f>SUM(H59:H62)</f>
        <v>1600</v>
      </c>
      <c r="I63" s="38">
        <f>SUM(I59:I62)</f>
        <v>0</v>
      </c>
      <c r="J63" s="47">
        <f>SUM(J59:J62)</f>
        <v>250</v>
      </c>
      <c r="K63" s="59">
        <f>+J63/H63</f>
        <v>0.15625</v>
      </c>
    </row>
    <row r="64" spans="2:11" x14ac:dyDescent="0.25">
      <c r="G64" s="125"/>
      <c r="H64" s="39"/>
      <c r="I64" s="18"/>
      <c r="J64" s="53"/>
      <c r="K64" s="63"/>
    </row>
    <row r="65" spans="2:11" s="89" customFormat="1" x14ac:dyDescent="0.25">
      <c r="B65" s="89" t="s">
        <v>18</v>
      </c>
      <c r="G65" s="127"/>
      <c r="H65" s="91"/>
      <c r="I65" s="91"/>
      <c r="J65" s="91"/>
      <c r="K65" s="91"/>
    </row>
    <row r="66" spans="2:11" x14ac:dyDescent="0.25">
      <c r="C66" s="98" t="s">
        <v>19</v>
      </c>
      <c r="D66" s="98"/>
      <c r="E66" s="98"/>
      <c r="F66" s="98" t="s">
        <v>161</v>
      </c>
      <c r="G66" s="128">
        <v>250</v>
      </c>
      <c r="H66" s="102">
        <v>250</v>
      </c>
      <c r="I66" s="6"/>
      <c r="J66" s="46">
        <f>I66+Sept2025!I66</f>
        <v>1018.5</v>
      </c>
      <c r="K66" s="60">
        <v>0</v>
      </c>
    </row>
    <row r="67" spans="2:11" x14ac:dyDescent="0.25">
      <c r="C67" s="98" t="s">
        <v>71</v>
      </c>
      <c r="D67" s="98"/>
      <c r="E67" s="98"/>
      <c r="F67" s="98" t="s">
        <v>159</v>
      </c>
      <c r="G67" s="128">
        <v>1400</v>
      </c>
      <c r="H67" s="102">
        <v>1200</v>
      </c>
      <c r="I67" s="8"/>
      <c r="J67" s="46">
        <f>I67+Sept2025!I67</f>
        <v>1055.93</v>
      </c>
      <c r="K67" s="59">
        <f>+J67/H67</f>
        <v>0.87994166666666673</v>
      </c>
    </row>
    <row r="68" spans="2:11" x14ac:dyDescent="0.25">
      <c r="C68" s="98" t="s">
        <v>60</v>
      </c>
      <c r="D68" s="98"/>
      <c r="E68" s="98"/>
      <c r="F68" s="136" t="s">
        <v>158</v>
      </c>
      <c r="G68" s="132">
        <v>800</v>
      </c>
      <c r="H68" s="102">
        <v>800</v>
      </c>
      <c r="I68" s="6"/>
      <c r="J68" s="46">
        <f>I68+Sept2025!I68</f>
        <v>410</v>
      </c>
      <c r="K68" s="64">
        <f>+J68/H68</f>
        <v>0.51249999999999996</v>
      </c>
    </row>
    <row r="69" spans="2:11" ht="15.75" thickBot="1" x14ac:dyDescent="0.3">
      <c r="C69" s="98" t="s">
        <v>118</v>
      </c>
      <c r="D69" s="98"/>
      <c r="E69" s="98"/>
      <c r="F69" s="98" t="s">
        <v>160</v>
      </c>
      <c r="G69" s="128">
        <v>150</v>
      </c>
      <c r="H69" s="102">
        <v>100</v>
      </c>
      <c r="I69" s="20"/>
      <c r="J69" s="46">
        <f>I69+Sept2025!I69</f>
        <v>120</v>
      </c>
      <c r="K69" s="59">
        <v>0</v>
      </c>
    </row>
    <row r="70" spans="2:11" x14ac:dyDescent="0.25">
      <c r="G70" s="126">
        <f>SUM(G66:G69)</f>
        <v>2600</v>
      </c>
      <c r="H70" s="40">
        <f>SUM(H66:H69)</f>
        <v>2350</v>
      </c>
      <c r="I70" s="40">
        <f>SUM(I66:I69)</f>
        <v>0</v>
      </c>
      <c r="J70" s="54">
        <f>SUM(J66:J69)</f>
        <v>2604.4300000000003</v>
      </c>
      <c r="K70" s="59">
        <f>+J70/H70</f>
        <v>1.1082680851063831</v>
      </c>
    </row>
    <row r="71" spans="2:11" x14ac:dyDescent="0.25">
      <c r="G71" s="125"/>
      <c r="H71" s="39"/>
      <c r="I71" s="18"/>
      <c r="J71" s="53"/>
      <c r="K71" s="63"/>
    </row>
    <row r="72" spans="2:11" s="89" customFormat="1" x14ac:dyDescent="0.25">
      <c r="B72" s="89" t="s">
        <v>20</v>
      </c>
      <c r="G72" s="127"/>
      <c r="H72" s="91"/>
      <c r="I72" s="91"/>
      <c r="J72" s="91"/>
      <c r="K72" s="91"/>
    </row>
    <row r="73" spans="2:11" x14ac:dyDescent="0.25">
      <c r="C73" s="4" t="s">
        <v>21</v>
      </c>
      <c r="F73" s="4" t="s">
        <v>142</v>
      </c>
      <c r="G73" s="119">
        <v>0</v>
      </c>
      <c r="H73" s="102">
        <v>0</v>
      </c>
      <c r="I73" s="6"/>
      <c r="J73" s="46">
        <f>I73+Sept2025!I73</f>
        <v>0</v>
      </c>
      <c r="K73" s="59">
        <v>0</v>
      </c>
    </row>
    <row r="74" spans="2:11" x14ac:dyDescent="0.25">
      <c r="C74" s="4" t="s">
        <v>107</v>
      </c>
      <c r="F74" s="4" t="s">
        <v>145</v>
      </c>
      <c r="G74" s="119">
        <v>100</v>
      </c>
      <c r="H74" s="102">
        <v>0</v>
      </c>
      <c r="I74" s="6"/>
      <c r="J74" s="46">
        <f>I74+Sept2025!I74</f>
        <v>0</v>
      </c>
      <c r="K74" s="59">
        <v>0</v>
      </c>
    </row>
    <row r="75" spans="2:11" x14ac:dyDescent="0.25">
      <c r="C75" s="4" t="s">
        <v>91</v>
      </c>
      <c r="F75" s="4" t="s">
        <v>146</v>
      </c>
      <c r="G75" s="119">
        <v>200</v>
      </c>
      <c r="H75" s="102">
        <v>200</v>
      </c>
      <c r="I75" s="8"/>
      <c r="J75" s="46">
        <f>I75+Sept2025!I75</f>
        <v>784</v>
      </c>
      <c r="K75" s="59">
        <f>+J75/H75</f>
        <v>3.92</v>
      </c>
    </row>
    <row r="76" spans="2:11" x14ac:dyDescent="0.25">
      <c r="C76" s="21" t="s">
        <v>92</v>
      </c>
      <c r="F76" s="4" t="s">
        <v>144</v>
      </c>
      <c r="G76" s="119">
        <v>0</v>
      </c>
      <c r="H76" s="102">
        <v>0</v>
      </c>
      <c r="I76" s="6"/>
      <c r="J76" s="46">
        <f>I76+Sept2025!I76</f>
        <v>0</v>
      </c>
      <c r="K76" s="59">
        <v>0</v>
      </c>
    </row>
    <row r="77" spans="2:11" x14ac:dyDescent="0.25">
      <c r="G77" s="126">
        <f>SUM(G73:G76)</f>
        <v>300</v>
      </c>
      <c r="H77" s="32">
        <f>SUM(H73:H76)</f>
        <v>200</v>
      </c>
      <c r="I77" s="32">
        <f>SUM(I73:I76)</f>
        <v>0</v>
      </c>
      <c r="J77" s="116">
        <f>SUM(J73:J76)</f>
        <v>784</v>
      </c>
      <c r="K77" s="59">
        <f>+J77/H77</f>
        <v>3.92</v>
      </c>
    </row>
    <row r="78" spans="2:11" x14ac:dyDescent="0.25">
      <c r="H78" s="30"/>
      <c r="I78" s="6"/>
      <c r="J78" s="45"/>
      <c r="K78" s="26"/>
    </row>
    <row r="79" spans="2:11" s="89" customFormat="1" x14ac:dyDescent="0.25">
      <c r="B79" s="89" t="s">
        <v>22</v>
      </c>
      <c r="G79" s="127"/>
      <c r="H79" s="91"/>
      <c r="I79" s="91"/>
      <c r="J79" s="91"/>
      <c r="K79" s="91"/>
    </row>
    <row r="80" spans="2:11" x14ac:dyDescent="0.25">
      <c r="C80" s="98" t="s">
        <v>23</v>
      </c>
      <c r="D80" s="98"/>
      <c r="E80" s="98"/>
      <c r="F80" s="98" t="s">
        <v>173</v>
      </c>
      <c r="G80" s="128">
        <v>11000</v>
      </c>
      <c r="H80" s="102">
        <v>11000</v>
      </c>
      <c r="I80" s="6"/>
      <c r="J80" s="46">
        <f>I80+Sept2025!I80</f>
        <v>8925</v>
      </c>
      <c r="K80" s="59">
        <f>+J80/H80</f>
        <v>0.8113636363636364</v>
      </c>
    </row>
    <row r="81" spans="1:11" ht="15" customHeight="1" x14ac:dyDescent="0.25">
      <c r="C81" s="98" t="s">
        <v>106</v>
      </c>
      <c r="D81" s="98"/>
      <c r="E81" s="98"/>
      <c r="F81" s="98" t="s">
        <v>166</v>
      </c>
      <c r="G81" s="128">
        <v>13000</v>
      </c>
      <c r="H81" s="102">
        <v>13000</v>
      </c>
      <c r="I81" s="6"/>
      <c r="J81" s="46">
        <f>I81+Sept2025!I81</f>
        <v>7538.7300000000005</v>
      </c>
      <c r="K81" s="59">
        <f>+J81/H81</f>
        <v>0.57990230769230777</v>
      </c>
    </row>
    <row r="82" spans="1:11" x14ac:dyDescent="0.25">
      <c r="C82" s="98" t="s">
        <v>24</v>
      </c>
      <c r="D82" s="98"/>
      <c r="E82" s="98"/>
      <c r="F82" s="98" t="s">
        <v>170</v>
      </c>
      <c r="G82" s="128">
        <v>6200</v>
      </c>
      <c r="H82" s="102">
        <v>4500</v>
      </c>
      <c r="I82" s="6">
        <v>354</v>
      </c>
      <c r="J82" s="46">
        <f>I82+Sept2025!I82</f>
        <v>5144</v>
      </c>
      <c r="K82" s="59">
        <f>+J82/H82</f>
        <v>1.1431111111111112</v>
      </c>
    </row>
    <row r="83" spans="1:11" x14ac:dyDescent="0.25">
      <c r="C83" s="98" t="s">
        <v>25</v>
      </c>
      <c r="D83" s="98"/>
      <c r="E83" s="98"/>
      <c r="F83" s="98" t="s">
        <v>168</v>
      </c>
      <c r="G83" s="128">
        <v>0</v>
      </c>
      <c r="H83" s="102">
        <v>500</v>
      </c>
      <c r="I83" s="6"/>
      <c r="J83" s="46">
        <f>I83+Sept2025!I83</f>
        <v>0</v>
      </c>
      <c r="K83" s="59">
        <f>+J83/H83</f>
        <v>0</v>
      </c>
    </row>
    <row r="84" spans="1:11" s="5" customFormat="1" x14ac:dyDescent="0.25">
      <c r="A84" s="4"/>
      <c r="B84" s="4"/>
      <c r="C84" s="98" t="s">
        <v>105</v>
      </c>
      <c r="D84" s="98"/>
      <c r="E84" s="98"/>
      <c r="F84" s="98" t="s">
        <v>172</v>
      </c>
      <c r="G84" s="128">
        <v>11500</v>
      </c>
      <c r="H84" s="101">
        <v>10000</v>
      </c>
      <c r="I84" s="6">
        <v>791</v>
      </c>
      <c r="J84" s="46">
        <f>I84+Sept2025!I84</f>
        <v>9160</v>
      </c>
      <c r="K84" s="59">
        <f>+J84/H84</f>
        <v>0.91600000000000004</v>
      </c>
    </row>
    <row r="85" spans="1:11" s="5" customFormat="1" x14ac:dyDescent="0.25">
      <c r="A85" s="4"/>
      <c r="B85" s="4"/>
      <c r="C85" s="98" t="s">
        <v>26</v>
      </c>
      <c r="D85" s="98"/>
      <c r="E85" s="98"/>
      <c r="F85" s="98" t="s">
        <v>169</v>
      </c>
      <c r="G85" s="128">
        <v>0</v>
      </c>
      <c r="H85" s="101">
        <v>0</v>
      </c>
      <c r="I85" s="6"/>
      <c r="J85" s="46">
        <f>I85+Sept2025!I85</f>
        <v>0</v>
      </c>
      <c r="K85" s="59">
        <v>0</v>
      </c>
    </row>
    <row r="86" spans="1:11" s="5" customFormat="1" x14ac:dyDescent="0.25">
      <c r="A86" s="4"/>
      <c r="B86" s="4"/>
      <c r="C86" s="137" t="s">
        <v>27</v>
      </c>
      <c r="D86" s="137"/>
      <c r="E86" s="137"/>
      <c r="F86" s="137" t="s">
        <v>171</v>
      </c>
      <c r="G86" s="134">
        <v>5000</v>
      </c>
      <c r="H86" s="101">
        <v>5000</v>
      </c>
      <c r="I86" s="8"/>
      <c r="J86" s="46">
        <f>I86+Sept2025!I86</f>
        <v>13295.77</v>
      </c>
      <c r="K86" s="65">
        <f>+J86/H86</f>
        <v>2.659154</v>
      </c>
    </row>
    <row r="87" spans="1:11" s="5" customFormat="1" ht="15.75" thickBot="1" x14ac:dyDescent="0.3">
      <c r="A87" s="4"/>
      <c r="B87" s="4"/>
      <c r="C87" s="98" t="s">
        <v>28</v>
      </c>
      <c r="D87" s="98"/>
      <c r="E87" s="98"/>
      <c r="F87" s="98" t="s">
        <v>167</v>
      </c>
      <c r="G87" s="128">
        <v>8500</v>
      </c>
      <c r="H87" s="101">
        <v>3000</v>
      </c>
      <c r="I87" s="10"/>
      <c r="J87" s="46">
        <f>I87+Sept2025!I87</f>
        <v>2440</v>
      </c>
      <c r="K87" s="59">
        <v>0</v>
      </c>
    </row>
    <row r="88" spans="1:11" s="5" customFormat="1" x14ac:dyDescent="0.25">
      <c r="A88" s="4"/>
      <c r="B88" s="4"/>
      <c r="C88" s="4"/>
      <c r="D88" s="4"/>
      <c r="E88" s="4"/>
      <c r="F88" s="4"/>
      <c r="G88" s="126">
        <f>SUM(G80:G87)</f>
        <v>55200</v>
      </c>
      <c r="H88" s="32">
        <f>SUM(H80:H87)</f>
        <v>47000</v>
      </c>
      <c r="I88" s="32">
        <f>SUM(I80:I87)</f>
        <v>1145</v>
      </c>
      <c r="J88" s="47">
        <f>SUM(J80:J87)</f>
        <v>46503.5</v>
      </c>
      <c r="K88" s="59">
        <f>+J88/H88</f>
        <v>0.98943617021276598</v>
      </c>
    </row>
    <row r="89" spans="1:11" s="5" customFormat="1" x14ac:dyDescent="0.25">
      <c r="A89" s="4"/>
      <c r="B89" s="4"/>
      <c r="C89" s="4"/>
      <c r="D89" s="4"/>
      <c r="E89" s="4"/>
      <c r="F89" s="4"/>
      <c r="G89" s="119"/>
      <c r="H89" s="30"/>
      <c r="I89" s="6"/>
      <c r="J89" s="45"/>
      <c r="K89" s="26"/>
    </row>
    <row r="90" spans="1:11" s="93" customFormat="1" x14ac:dyDescent="0.25">
      <c r="A90" s="89"/>
      <c r="B90" s="89" t="s">
        <v>29</v>
      </c>
      <c r="C90" s="89"/>
      <c r="D90" s="89"/>
      <c r="E90" s="89"/>
      <c r="F90" s="89"/>
      <c r="G90" s="127"/>
      <c r="H90" s="91"/>
      <c r="I90" s="91"/>
      <c r="J90" s="91"/>
      <c r="K90" s="91"/>
    </row>
    <row r="91" spans="1:11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28">
        <v>29000</v>
      </c>
      <c r="H91" s="101">
        <v>29000</v>
      </c>
      <c r="I91" s="10"/>
      <c r="J91" s="46">
        <f>I91+Sept2025!I91</f>
        <v>26993</v>
      </c>
      <c r="K91" s="59">
        <f>+J91/H91</f>
        <v>0.93079310344827582</v>
      </c>
    </row>
    <row r="92" spans="1:11" s="5" customFormat="1" x14ac:dyDescent="0.25">
      <c r="A92" s="4"/>
      <c r="B92" s="4"/>
      <c r="C92" s="4"/>
      <c r="D92" s="4"/>
      <c r="E92" s="4"/>
      <c r="F92" s="4"/>
      <c r="G92" s="117">
        <f>SUM(G91)</f>
        <v>29000</v>
      </c>
      <c r="H92" s="107">
        <f>SUM(H91)</f>
        <v>29000</v>
      </c>
      <c r="I92" s="107">
        <f>SUM(I91)</f>
        <v>0</v>
      </c>
      <c r="J92" s="47">
        <f>J91</f>
        <v>26993</v>
      </c>
      <c r="K92" s="59">
        <f>+J92/H92</f>
        <v>0.93079310344827582</v>
      </c>
    </row>
    <row r="93" spans="1:11" s="5" customFormat="1" x14ac:dyDescent="0.25">
      <c r="A93" s="4"/>
      <c r="B93" s="4"/>
      <c r="C93" s="4"/>
      <c r="D93" s="4"/>
      <c r="E93" s="4"/>
      <c r="F93" s="4"/>
      <c r="G93" s="119"/>
      <c r="H93" s="30"/>
      <c r="I93" s="6"/>
      <c r="J93" s="45"/>
      <c r="K93" s="26"/>
    </row>
    <row r="94" spans="1:11" s="93" customFormat="1" x14ac:dyDescent="0.25">
      <c r="A94" s="89"/>
      <c r="B94" s="89" t="s">
        <v>31</v>
      </c>
      <c r="C94" s="89"/>
      <c r="D94" s="89"/>
      <c r="E94" s="89"/>
      <c r="F94" s="89"/>
      <c r="G94" s="127"/>
      <c r="H94" s="91"/>
      <c r="I94" s="91"/>
      <c r="J94" s="91"/>
      <c r="K94" s="91"/>
    </row>
    <row r="95" spans="1:11" s="5" customFormat="1" x14ac:dyDescent="0.25">
      <c r="A95" s="4"/>
      <c r="B95" s="4"/>
      <c r="C95" s="98" t="s">
        <v>32</v>
      </c>
      <c r="D95" s="98"/>
      <c r="E95" s="98"/>
      <c r="F95" s="98" t="s">
        <v>213</v>
      </c>
      <c r="G95" s="128">
        <v>8000</v>
      </c>
      <c r="H95" s="102">
        <v>7000</v>
      </c>
      <c r="I95" s="6">
        <v>172.5</v>
      </c>
      <c r="J95" s="46">
        <f>I95+Sept2025!I95</f>
        <v>7152.42</v>
      </c>
      <c r="K95" s="59">
        <f t="shared" ref="K95:K101" si="2">+J95/H95</f>
        <v>1.0217742857142857</v>
      </c>
    </row>
    <row r="96" spans="1:11" s="5" customFormat="1" x14ac:dyDescent="0.25">
      <c r="A96" s="4"/>
      <c r="B96" s="4"/>
      <c r="C96" s="135" t="s">
        <v>93</v>
      </c>
      <c r="D96" s="98"/>
      <c r="E96" s="98"/>
      <c r="F96" s="98" t="s">
        <v>211</v>
      </c>
      <c r="G96" s="128">
        <v>4700</v>
      </c>
      <c r="H96" s="102">
        <v>4700</v>
      </c>
      <c r="I96" s="6">
        <v>2467.1799999999998</v>
      </c>
      <c r="J96" s="46">
        <f>I96+Sept2025!I96</f>
        <v>2864.0900000000006</v>
      </c>
      <c r="K96" s="59">
        <f t="shared" si="2"/>
        <v>0.60938085106382989</v>
      </c>
    </row>
    <row r="97" spans="1:11" s="5" customFormat="1" x14ac:dyDescent="0.25">
      <c r="A97" s="4"/>
      <c r="B97" s="4"/>
      <c r="C97" s="135" t="s">
        <v>33</v>
      </c>
      <c r="D97" s="98"/>
      <c r="E97" s="98"/>
      <c r="F97" s="98" t="s">
        <v>212</v>
      </c>
      <c r="G97" s="128">
        <v>15000</v>
      </c>
      <c r="H97" s="102">
        <v>13500</v>
      </c>
      <c r="I97" s="6">
        <v>1190.95</v>
      </c>
      <c r="J97" s="46">
        <f>I97+Sept2025!I97</f>
        <v>12874.710000000001</v>
      </c>
      <c r="K97" s="59">
        <f t="shared" si="2"/>
        <v>0.95368222222222232</v>
      </c>
    </row>
    <row r="98" spans="1:11" s="5" customFormat="1" x14ac:dyDescent="0.25">
      <c r="A98" s="4"/>
      <c r="B98" s="4"/>
      <c r="C98" s="135" t="s">
        <v>34</v>
      </c>
      <c r="D98" s="98"/>
      <c r="E98" s="98"/>
      <c r="F98" s="98" t="s">
        <v>216</v>
      </c>
      <c r="G98" s="128">
        <v>4000</v>
      </c>
      <c r="H98" s="102">
        <v>2250</v>
      </c>
      <c r="I98" s="6">
        <v>558.04999999999995</v>
      </c>
      <c r="J98" s="46">
        <f>I98+Sept2025!I98</f>
        <v>3307.91</v>
      </c>
      <c r="K98" s="59">
        <f t="shared" si="2"/>
        <v>1.4701822222222221</v>
      </c>
    </row>
    <row r="99" spans="1:11" s="5" customFormat="1" x14ac:dyDescent="0.25">
      <c r="A99" s="4"/>
      <c r="B99" s="4"/>
      <c r="C99" s="135" t="s">
        <v>94</v>
      </c>
      <c r="D99" s="98"/>
      <c r="E99" s="98"/>
      <c r="F99" s="98" t="s">
        <v>215</v>
      </c>
      <c r="G99" s="128">
        <v>6500</v>
      </c>
      <c r="H99" s="102">
        <v>6000</v>
      </c>
      <c r="I99" s="6">
        <v>1011</v>
      </c>
      <c r="J99" s="46">
        <f>I99+Sept2025!I99</f>
        <v>5045</v>
      </c>
      <c r="K99" s="59">
        <f t="shared" si="2"/>
        <v>0.84083333333333332</v>
      </c>
    </row>
    <row r="100" spans="1:11" s="5" customFormat="1" ht="15.75" thickBot="1" x14ac:dyDescent="0.3">
      <c r="A100" s="4"/>
      <c r="B100" s="4"/>
      <c r="C100" s="135" t="s">
        <v>35</v>
      </c>
      <c r="D100" s="98"/>
      <c r="E100" s="98"/>
      <c r="F100" s="98" t="s">
        <v>214</v>
      </c>
      <c r="G100" s="128">
        <v>6700</v>
      </c>
      <c r="H100" s="102">
        <v>5000</v>
      </c>
      <c r="I100" s="10">
        <v>604.05999999999995</v>
      </c>
      <c r="J100" s="46">
        <f>I100+Sept2025!I100</f>
        <v>5707.73</v>
      </c>
      <c r="K100" s="59">
        <f t="shared" si="2"/>
        <v>1.1415459999999999</v>
      </c>
    </row>
    <row r="101" spans="1:11" s="5" customFormat="1" x14ac:dyDescent="0.25">
      <c r="A101" s="4"/>
      <c r="B101" s="4"/>
      <c r="C101" s="4"/>
      <c r="D101" s="4"/>
      <c r="E101" s="4"/>
      <c r="F101" s="4"/>
      <c r="G101" s="126">
        <f>SUM(G95:G100)</f>
        <v>44900</v>
      </c>
      <c r="H101" s="32">
        <f>SUM(H95:H100)</f>
        <v>38450</v>
      </c>
      <c r="I101" s="32">
        <f>SUM(I95:I100)</f>
        <v>6003.74</v>
      </c>
      <c r="J101" s="47">
        <f>SUM(J95:J100)</f>
        <v>36951.86</v>
      </c>
      <c r="K101" s="59">
        <f t="shared" si="2"/>
        <v>0.96103667100130041</v>
      </c>
    </row>
    <row r="102" spans="1:11" s="5" customFormat="1" x14ac:dyDescent="0.25">
      <c r="A102" s="4"/>
      <c r="B102" s="4"/>
      <c r="C102" s="4"/>
      <c r="D102" s="4"/>
      <c r="E102" s="4"/>
      <c r="F102" s="4"/>
      <c r="G102" s="119"/>
      <c r="H102" s="30"/>
      <c r="I102" s="6"/>
      <c r="J102" s="45"/>
      <c r="K102" s="26"/>
    </row>
    <row r="103" spans="1:11" s="90" customFormat="1" x14ac:dyDescent="0.25">
      <c r="A103" s="86"/>
      <c r="B103" s="89" t="s">
        <v>36</v>
      </c>
      <c r="C103" s="86"/>
      <c r="D103" s="86"/>
      <c r="E103" s="86"/>
      <c r="F103" s="86"/>
      <c r="G103" s="120"/>
      <c r="H103" s="87"/>
      <c r="I103" s="87"/>
      <c r="J103" s="87"/>
      <c r="K103" s="87"/>
    </row>
    <row r="104" spans="1:11" s="5" customFormat="1" x14ac:dyDescent="0.25">
      <c r="A104" s="4"/>
      <c r="B104" s="4"/>
      <c r="C104" s="98" t="s">
        <v>95</v>
      </c>
      <c r="D104" s="98"/>
      <c r="E104" s="98"/>
      <c r="F104" s="98" t="s">
        <v>193</v>
      </c>
      <c r="G104" s="128">
        <v>600</v>
      </c>
      <c r="H104" s="101">
        <v>300</v>
      </c>
      <c r="I104" s="82"/>
      <c r="J104" s="46">
        <f>I104+Sept2025!I104</f>
        <v>318.22000000000003</v>
      </c>
      <c r="K104" s="59">
        <f>+J104/H104</f>
        <v>1.0607333333333335</v>
      </c>
    </row>
    <row r="105" spans="1:11" s="5" customFormat="1" x14ac:dyDescent="0.25">
      <c r="A105" s="4"/>
      <c r="B105" s="4"/>
      <c r="C105" s="135" t="s">
        <v>113</v>
      </c>
      <c r="D105" s="98"/>
      <c r="E105" s="98"/>
      <c r="F105" s="98" t="s">
        <v>143</v>
      </c>
      <c r="G105" s="128">
        <v>0</v>
      </c>
      <c r="H105" s="101">
        <v>0</v>
      </c>
      <c r="I105" s="82"/>
      <c r="J105" s="46">
        <f>I105+Sept2025!I105</f>
        <v>0</v>
      </c>
      <c r="K105" s="59">
        <v>0</v>
      </c>
    </row>
    <row r="106" spans="1:11" s="5" customFormat="1" ht="15.75" thickBot="1" x14ac:dyDescent="0.3">
      <c r="A106" s="4"/>
      <c r="B106" s="4"/>
      <c r="C106" s="135" t="s">
        <v>96</v>
      </c>
      <c r="D106" s="98"/>
      <c r="E106" s="98"/>
      <c r="F106" s="98" t="s">
        <v>194</v>
      </c>
      <c r="G106" s="128">
        <v>750</v>
      </c>
      <c r="H106" s="101">
        <v>500</v>
      </c>
      <c r="I106" s="81"/>
      <c r="J106" s="46">
        <f>I106+Sept2025!I106</f>
        <v>500</v>
      </c>
      <c r="K106" s="59">
        <f>+J106/H106</f>
        <v>1</v>
      </c>
    </row>
    <row r="107" spans="1:11" s="5" customFormat="1" x14ac:dyDescent="0.25">
      <c r="A107" s="4"/>
      <c r="B107" s="4"/>
      <c r="C107" s="4"/>
      <c r="D107" s="4"/>
      <c r="E107" s="4"/>
      <c r="F107" s="4"/>
      <c r="G107" s="126">
        <f>SUM(G104:G106)</f>
        <v>1350</v>
      </c>
      <c r="H107" s="32">
        <f>SUM(H104:H106)</f>
        <v>800</v>
      </c>
      <c r="I107" s="32">
        <f>SUM(I104:I106)</f>
        <v>0</v>
      </c>
      <c r="J107" s="47">
        <f>SUM(J104:J106)</f>
        <v>818.22</v>
      </c>
      <c r="K107" s="59">
        <f>+J107/H107</f>
        <v>1.022775</v>
      </c>
    </row>
    <row r="108" spans="1:11" s="5" customFormat="1" x14ac:dyDescent="0.25">
      <c r="A108" s="4"/>
      <c r="B108" s="4"/>
      <c r="C108" s="4"/>
      <c r="D108" s="4"/>
      <c r="E108" s="4"/>
      <c r="F108" s="4"/>
      <c r="G108" s="119"/>
      <c r="H108" s="30"/>
      <c r="I108" s="6"/>
      <c r="J108" s="45"/>
      <c r="K108" s="26"/>
    </row>
    <row r="109" spans="1:11" s="93" customFormat="1" x14ac:dyDescent="0.25">
      <c r="A109" s="89"/>
      <c r="B109" s="89" t="s">
        <v>37</v>
      </c>
      <c r="C109" s="89"/>
      <c r="D109" s="89"/>
      <c r="E109" s="89"/>
      <c r="F109" s="89"/>
      <c r="G109" s="127"/>
      <c r="H109" s="91"/>
      <c r="I109" s="91"/>
      <c r="J109" s="91"/>
      <c r="K109" s="91"/>
    </row>
    <row r="110" spans="1:11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28">
        <v>49035</v>
      </c>
      <c r="H110" s="101">
        <v>46735</v>
      </c>
      <c r="I110" s="6">
        <v>4046.54</v>
      </c>
      <c r="J110" s="46">
        <f>I110+Sept2025!I110</f>
        <v>42488.720000000008</v>
      </c>
      <c r="K110" s="59">
        <f>+J110/H110</f>
        <v>0.909141328768589</v>
      </c>
    </row>
    <row r="111" spans="1:11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28">
        <v>30000</v>
      </c>
      <c r="H111" s="101">
        <v>30000</v>
      </c>
      <c r="I111" s="6">
        <v>2307.6799999999998</v>
      </c>
      <c r="J111" s="46">
        <f>I111+Sept2025!I111</f>
        <v>24230.720000000001</v>
      </c>
      <c r="K111" s="59">
        <f>+J111/H111</f>
        <v>0.80769066666666667</v>
      </c>
    </row>
    <row r="112" spans="1:11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28">
        <v>6045</v>
      </c>
      <c r="H112" s="101">
        <v>5870</v>
      </c>
      <c r="I112" s="6"/>
      <c r="J112" s="46">
        <f>I112+Sept2025!I112</f>
        <v>0</v>
      </c>
      <c r="K112" s="59">
        <f>+J112/H112</f>
        <v>0</v>
      </c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28">
        <v>15315</v>
      </c>
      <c r="H113" s="101">
        <v>14870</v>
      </c>
      <c r="I113" s="6">
        <v>2478.16</v>
      </c>
      <c r="J113" s="46">
        <f>I113+Sept2025!I113</f>
        <v>11223.880000000001</v>
      </c>
      <c r="K113" s="59">
        <f>+J113/H113</f>
        <v>0.75480026899798258</v>
      </c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28">
        <v>0</v>
      </c>
      <c r="H114" s="101">
        <v>0</v>
      </c>
      <c r="I114" s="6"/>
      <c r="J114" s="46">
        <f>I114+Sept2025!I114</f>
        <v>0</v>
      </c>
      <c r="K114" s="59">
        <v>0</v>
      </c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28">
        <v>0</v>
      </c>
      <c r="H115" s="101">
        <v>0</v>
      </c>
      <c r="I115" s="6"/>
      <c r="J115" s="46">
        <f>I115+Sept2025!I115</f>
        <v>0</v>
      </c>
      <c r="K115" s="59">
        <v>0</v>
      </c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28">
        <v>0</v>
      </c>
      <c r="H116" s="101">
        <v>0</v>
      </c>
      <c r="I116" s="6"/>
      <c r="J116" s="46">
        <f>I116+Sept2025!I116</f>
        <v>0</v>
      </c>
      <c r="K116" s="61">
        <v>0</v>
      </c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34">
        <v>23220</v>
      </c>
      <c r="H117" s="103">
        <v>20000</v>
      </c>
      <c r="I117" s="8">
        <v>1935.92</v>
      </c>
      <c r="J117" s="46">
        <f>I117+Sept2025!I117</f>
        <v>18749.68</v>
      </c>
      <c r="K117" s="65">
        <f>+J117/H117</f>
        <v>0.93748399999999998</v>
      </c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28">
        <v>0</v>
      </c>
      <c r="H118" s="101">
        <v>0</v>
      </c>
      <c r="I118" s="10"/>
      <c r="J118" s="46">
        <f>I118+Sept2025!I118</f>
        <v>0</v>
      </c>
      <c r="K118" s="59">
        <v>0</v>
      </c>
    </row>
    <row r="119" spans="1:11" s="75" customFormat="1" x14ac:dyDescent="0.25">
      <c r="A119" s="17"/>
      <c r="B119" s="17"/>
      <c r="C119" s="17"/>
      <c r="D119" s="17"/>
      <c r="E119" s="17"/>
      <c r="F119" s="17"/>
      <c r="G119" s="131">
        <f>SUM(G110:G118)</f>
        <v>123615</v>
      </c>
      <c r="H119" s="32">
        <f>SUM(H110:H118)</f>
        <v>117475</v>
      </c>
      <c r="I119" s="32">
        <f>SUM(I110:I118)</f>
        <v>10768.3</v>
      </c>
      <c r="J119" s="47">
        <f>SUM(J110:J118)</f>
        <v>96693</v>
      </c>
      <c r="K119" s="74">
        <f>+J119/H119</f>
        <v>0.82309427537773994</v>
      </c>
    </row>
    <row r="120" spans="1:11" s="5" customFormat="1" x14ac:dyDescent="0.25">
      <c r="A120" s="4"/>
      <c r="B120" s="4"/>
      <c r="C120" s="4"/>
      <c r="D120" s="4"/>
      <c r="E120" s="4"/>
      <c r="F120" s="4"/>
      <c r="G120" s="119"/>
      <c r="H120" s="30"/>
      <c r="I120" s="6"/>
      <c r="J120" s="45"/>
      <c r="K120" s="26"/>
    </row>
    <row r="121" spans="1:11" s="86" customFormat="1" x14ac:dyDescent="0.25">
      <c r="B121" s="89" t="s">
        <v>44</v>
      </c>
      <c r="G121" s="120"/>
      <c r="H121" s="87"/>
      <c r="I121" s="87"/>
      <c r="J121" s="87"/>
      <c r="K121" s="87"/>
    </row>
    <row r="122" spans="1:11" x14ac:dyDescent="0.25">
      <c r="C122" s="4" t="s">
        <v>45</v>
      </c>
      <c r="F122" s="4" t="s">
        <v>183</v>
      </c>
      <c r="G122" s="128">
        <v>24100</v>
      </c>
      <c r="H122" s="102">
        <v>23395</v>
      </c>
      <c r="I122" s="6">
        <v>1799.64</v>
      </c>
      <c r="J122" s="46">
        <f>I122+Sept2025!I122</f>
        <v>19541.16</v>
      </c>
      <c r="K122" s="59">
        <f>+J122/H122</f>
        <v>0.83527078435563151</v>
      </c>
    </row>
    <row r="123" spans="1:11" x14ac:dyDescent="0.25">
      <c r="C123" s="4" t="s">
        <v>46</v>
      </c>
      <c r="F123" s="4" t="s">
        <v>182</v>
      </c>
      <c r="G123" s="128">
        <v>1845</v>
      </c>
      <c r="H123" s="102">
        <v>1789</v>
      </c>
      <c r="I123" s="6">
        <v>137.68</v>
      </c>
      <c r="J123" s="46">
        <f>I123+Sept2025!I123</f>
        <v>1494.9100000000003</v>
      </c>
      <c r="K123" s="59">
        <f>+J123/H123</f>
        <v>0.83561207378423719</v>
      </c>
    </row>
    <row r="124" spans="1:11" ht="15.75" thickBot="1" x14ac:dyDescent="0.3">
      <c r="C124" s="4" t="s">
        <v>104</v>
      </c>
      <c r="F124" s="4" t="s">
        <v>184</v>
      </c>
      <c r="G124" s="128">
        <v>1000</v>
      </c>
      <c r="H124" s="102">
        <v>600</v>
      </c>
      <c r="I124" s="10">
        <v>400</v>
      </c>
      <c r="J124" s="46">
        <f>I124+Sept2025!I124</f>
        <v>1000</v>
      </c>
      <c r="K124" s="59">
        <f>+J124/H124</f>
        <v>1.6666666666666667</v>
      </c>
    </row>
    <row r="125" spans="1:11" x14ac:dyDescent="0.25">
      <c r="G125" s="131">
        <f>SUM(G122:G124)</f>
        <v>26945</v>
      </c>
      <c r="H125" s="32">
        <f>SUM(H122:H124)</f>
        <v>25784</v>
      </c>
      <c r="I125" s="32">
        <f>SUM(I122:I124)</f>
        <v>2337.3200000000002</v>
      </c>
      <c r="J125" s="54">
        <f>SUM(J122:J124)</f>
        <v>22036.07</v>
      </c>
      <c r="K125" s="59">
        <f>+J125/H125</f>
        <v>0.85464125038783745</v>
      </c>
    </row>
    <row r="126" spans="1:11" x14ac:dyDescent="0.25">
      <c r="H126" s="30"/>
      <c r="I126" s="6"/>
      <c r="J126" s="45"/>
      <c r="K126" s="26"/>
    </row>
    <row r="127" spans="1:11" s="89" customFormat="1" x14ac:dyDescent="0.25">
      <c r="B127" s="89" t="s">
        <v>47</v>
      </c>
      <c r="G127" s="127"/>
      <c r="H127" s="91"/>
      <c r="I127" s="91"/>
      <c r="J127" s="91"/>
      <c r="K127" s="91"/>
    </row>
    <row r="128" spans="1:11" ht="15.95" customHeight="1" x14ac:dyDescent="0.25">
      <c r="C128" s="4" t="s">
        <v>48</v>
      </c>
      <c r="F128" s="4" t="s">
        <v>175</v>
      </c>
      <c r="G128" s="128">
        <v>25500</v>
      </c>
      <c r="H128" s="102">
        <v>24720</v>
      </c>
      <c r="I128" s="6">
        <v>1860</v>
      </c>
      <c r="J128" s="46">
        <f>I128+Sept2025!I128</f>
        <v>19623</v>
      </c>
      <c r="K128" s="59">
        <f>+J128/H128</f>
        <v>0.79381067961165053</v>
      </c>
    </row>
    <row r="129" spans="1:11" ht="15.75" thickBot="1" x14ac:dyDescent="0.3">
      <c r="C129" s="4" t="s">
        <v>49</v>
      </c>
      <c r="F129" s="4" t="s">
        <v>174</v>
      </c>
      <c r="G129" s="128">
        <v>1950</v>
      </c>
      <c r="H129" s="102">
        <v>1889</v>
      </c>
      <c r="I129" s="10">
        <v>142.30000000000001</v>
      </c>
      <c r="J129" s="46">
        <f>I129+Sept2025!I129</f>
        <v>1501.1999999999998</v>
      </c>
      <c r="K129" s="59">
        <f>+J129/H129</f>
        <v>0.79470619375330853</v>
      </c>
    </row>
    <row r="130" spans="1:11" x14ac:dyDescent="0.25">
      <c r="G130" s="131">
        <f>SUM(G128:G129)</f>
        <v>27450</v>
      </c>
      <c r="H130" s="32">
        <f>SUM(H128:H129)</f>
        <v>26609</v>
      </c>
      <c r="I130" s="32">
        <f>SUM(I128:I129)</f>
        <v>2002.3</v>
      </c>
      <c r="J130" s="47">
        <f>SUM(J128:J129)</f>
        <v>21124.2</v>
      </c>
      <c r="K130" s="59">
        <f>+J130/H130</f>
        <v>0.79387425307226878</v>
      </c>
    </row>
    <row r="131" spans="1:11" x14ac:dyDescent="0.25">
      <c r="H131" s="30"/>
      <c r="I131" s="6"/>
      <c r="J131" s="45"/>
      <c r="K131" s="26"/>
    </row>
    <row r="132" spans="1:11" s="89" customFormat="1" x14ac:dyDescent="0.25">
      <c r="B132" s="89" t="s">
        <v>50</v>
      </c>
      <c r="G132" s="127"/>
      <c r="H132" s="91"/>
      <c r="I132" s="91"/>
      <c r="J132" s="91"/>
      <c r="K132" s="91"/>
    </row>
    <row r="133" spans="1:11" x14ac:dyDescent="0.25">
      <c r="C133" s="4" t="s">
        <v>99</v>
      </c>
      <c r="F133" s="4" t="s">
        <v>196</v>
      </c>
      <c r="G133" s="128">
        <v>0</v>
      </c>
      <c r="H133" s="102">
        <v>0</v>
      </c>
      <c r="I133" s="6"/>
      <c r="J133" s="46">
        <f>I133+Sept2025!I133</f>
        <v>0</v>
      </c>
      <c r="K133" s="59">
        <v>0</v>
      </c>
    </row>
    <row r="134" spans="1:11" x14ac:dyDescent="0.25">
      <c r="C134" s="4" t="s">
        <v>51</v>
      </c>
      <c r="F134" s="4" t="s">
        <v>200</v>
      </c>
      <c r="G134" s="128">
        <v>15000</v>
      </c>
      <c r="H134" s="102">
        <v>10000</v>
      </c>
      <c r="I134" s="6"/>
      <c r="J134" s="46">
        <f>I134+Sept2025!I134</f>
        <v>7608</v>
      </c>
      <c r="K134" s="59">
        <f>+J134/H134</f>
        <v>0.76080000000000003</v>
      </c>
    </row>
    <row r="135" spans="1:11" x14ac:dyDescent="0.25">
      <c r="C135" s="4" t="s">
        <v>112</v>
      </c>
      <c r="F135" s="4" t="s">
        <v>202</v>
      </c>
      <c r="G135" s="128">
        <v>1000</v>
      </c>
      <c r="H135" s="102">
        <v>0</v>
      </c>
      <c r="I135" s="114"/>
      <c r="J135" s="46">
        <f>I135+Sept2025!I135</f>
        <v>1083.31</v>
      </c>
      <c r="K135" s="59">
        <v>0</v>
      </c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28">
        <v>13500</v>
      </c>
      <c r="H136" s="101">
        <v>5500</v>
      </c>
      <c r="I136" s="6"/>
      <c r="J136" s="46">
        <f>I136+Sept2025!I136</f>
        <v>8253</v>
      </c>
      <c r="K136" s="59">
        <f>+J136/H136</f>
        <v>1.5005454545454546</v>
      </c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28">
        <v>0</v>
      </c>
      <c r="H137" s="101">
        <v>0</v>
      </c>
      <c r="I137" s="6"/>
      <c r="J137" s="46">
        <f>I137+Sept2025!I137</f>
        <v>0</v>
      </c>
      <c r="K137" s="59">
        <v>0</v>
      </c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28">
        <v>0</v>
      </c>
      <c r="H138" s="101">
        <v>0</v>
      </c>
      <c r="I138" s="6"/>
      <c r="J138" s="46">
        <f>I138+Sept2025!I138</f>
        <v>0</v>
      </c>
      <c r="K138" s="59">
        <v>0</v>
      </c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28">
        <v>0</v>
      </c>
      <c r="H139" s="101">
        <v>0</v>
      </c>
      <c r="I139" s="10"/>
      <c r="J139" s="46">
        <f>I139+Sept2025!I139</f>
        <v>0</v>
      </c>
      <c r="K139" s="59">
        <v>0</v>
      </c>
    </row>
    <row r="140" spans="1:11" s="5" customFormat="1" x14ac:dyDescent="0.25">
      <c r="A140" s="4"/>
      <c r="B140" s="4"/>
      <c r="C140" s="4"/>
      <c r="D140" s="4"/>
      <c r="E140" s="4"/>
      <c r="F140" s="4"/>
      <c r="G140" s="126">
        <f>SUM(G133:G139)</f>
        <v>29500</v>
      </c>
      <c r="H140" s="32">
        <f>SUM(H133:H139)</f>
        <v>15500</v>
      </c>
      <c r="I140" s="32">
        <f>SUM(I133:I139)</f>
        <v>0</v>
      </c>
      <c r="J140" s="67">
        <f>SUM(J133:J139)</f>
        <v>16944.309999999998</v>
      </c>
      <c r="K140" s="59">
        <f>+J140/H140</f>
        <v>1.0931812903225806</v>
      </c>
    </row>
    <row r="141" spans="1:11" s="5" customFormat="1" x14ac:dyDescent="0.25">
      <c r="A141" s="4"/>
      <c r="B141" s="4"/>
      <c r="C141" s="4"/>
      <c r="D141" s="4"/>
      <c r="E141" s="4"/>
      <c r="F141" s="4"/>
      <c r="G141" s="119"/>
      <c r="H141" s="30"/>
      <c r="I141" s="6"/>
      <c r="J141" s="66"/>
      <c r="K141" s="26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120"/>
      <c r="H142" s="87"/>
      <c r="I142" s="87"/>
      <c r="J142" s="87"/>
      <c r="K142" s="87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28">
        <v>4400</v>
      </c>
      <c r="H143" s="101">
        <v>3600</v>
      </c>
      <c r="I143" s="6">
        <v>290.48</v>
      </c>
      <c r="J143" s="46">
        <f>I143+Sept2025!I143</f>
        <v>3433.48</v>
      </c>
      <c r="K143" s="59">
        <f t="shared" ref="K143:K149" si="3">+J143/H143</f>
        <v>0.95374444444444439</v>
      </c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28">
        <v>2400</v>
      </c>
      <c r="H144" s="101">
        <v>5000</v>
      </c>
      <c r="I144" s="6"/>
      <c r="J144" s="46">
        <f>I144+Sept2025!I144</f>
        <v>3702.19</v>
      </c>
      <c r="K144" s="59">
        <f t="shared" si="3"/>
        <v>0.74043800000000004</v>
      </c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28">
        <v>3000</v>
      </c>
      <c r="H145" s="101">
        <v>3000</v>
      </c>
      <c r="I145" s="6">
        <v>275</v>
      </c>
      <c r="J145" s="46">
        <f>I145+Sept2025!I145</f>
        <v>2510</v>
      </c>
      <c r="K145" s="59">
        <f t="shared" si="3"/>
        <v>0.83666666666666667</v>
      </c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28">
        <v>350</v>
      </c>
      <c r="H146" s="101">
        <v>350</v>
      </c>
      <c r="I146" s="6"/>
      <c r="J146" s="46">
        <f>I146+Sept2025!I146</f>
        <v>0</v>
      </c>
      <c r="K146" s="59">
        <f t="shared" si="3"/>
        <v>0</v>
      </c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28">
        <v>0</v>
      </c>
      <c r="H147" s="101">
        <v>0</v>
      </c>
      <c r="I147" s="8"/>
      <c r="J147" s="46">
        <f>I147+Sept2025!I147</f>
        <v>0</v>
      </c>
      <c r="K147" s="59">
        <v>0</v>
      </c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28">
        <v>750</v>
      </c>
      <c r="H148" s="101">
        <v>750</v>
      </c>
      <c r="I148" s="10"/>
      <c r="J148" s="46">
        <f>I148+Sept2025!I148</f>
        <v>805</v>
      </c>
      <c r="K148" s="59">
        <f t="shared" si="3"/>
        <v>1.0733333333333333</v>
      </c>
    </row>
    <row r="149" spans="1:11" s="5" customFormat="1" x14ac:dyDescent="0.25">
      <c r="A149" s="4"/>
      <c r="B149" s="4"/>
      <c r="C149" s="4"/>
      <c r="D149" s="4"/>
      <c r="E149" s="4"/>
      <c r="F149" s="4"/>
      <c r="G149" s="131">
        <f>SUM(G143:G148)</f>
        <v>10900</v>
      </c>
      <c r="H149" s="32">
        <f>SUM(H143:H148)</f>
        <v>12700</v>
      </c>
      <c r="I149" s="32">
        <f>SUM(I143:I148)</f>
        <v>565.48</v>
      </c>
      <c r="J149" s="47">
        <f>SUM(J143:J148)</f>
        <v>10450.67</v>
      </c>
      <c r="K149" s="59">
        <f t="shared" si="3"/>
        <v>0.82288740157480311</v>
      </c>
    </row>
    <row r="150" spans="1:11" s="5" customFormat="1" x14ac:dyDescent="0.25">
      <c r="A150" s="4"/>
      <c r="B150" s="4"/>
      <c r="C150" s="4"/>
      <c r="D150" s="4"/>
      <c r="E150" s="4"/>
      <c r="F150" s="4"/>
      <c r="G150" s="119"/>
      <c r="H150" s="30"/>
      <c r="I150" s="6"/>
      <c r="J150" s="45"/>
      <c r="K150" s="26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120"/>
      <c r="H151" s="87"/>
      <c r="I151" s="87"/>
      <c r="J151" s="87"/>
      <c r="K151" s="87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19">
        <v>0</v>
      </c>
      <c r="H152" s="101">
        <v>0</v>
      </c>
      <c r="I152" s="8"/>
      <c r="J152" s="46">
        <f>I152+Sept2025!I152</f>
        <v>0</v>
      </c>
      <c r="K152" s="59">
        <v>0</v>
      </c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29">
        <v>200</v>
      </c>
      <c r="H153" s="101">
        <v>100</v>
      </c>
      <c r="I153" s="10"/>
      <c r="J153" s="46">
        <f>I153+Sept2025!I153</f>
        <v>661.75</v>
      </c>
      <c r="K153" s="59">
        <f>+J153/H153</f>
        <v>6.6174999999999997</v>
      </c>
    </row>
    <row r="154" spans="1:11" s="5" customFormat="1" x14ac:dyDescent="0.25">
      <c r="A154" s="4"/>
      <c r="B154" s="4"/>
      <c r="C154" s="4"/>
      <c r="D154" s="4"/>
      <c r="E154" s="4"/>
      <c r="F154" s="4"/>
      <c r="G154" s="126">
        <f>SUM(G152:G153)</f>
        <v>200</v>
      </c>
      <c r="H154" s="32">
        <f>SUM(H152:H153)</f>
        <v>100</v>
      </c>
      <c r="I154" s="32">
        <f>SUM(I152:I153)</f>
        <v>0</v>
      </c>
      <c r="J154" s="47">
        <f>SUM(J152:J153)</f>
        <v>661.75</v>
      </c>
      <c r="K154" s="59">
        <f>+J154/H154</f>
        <v>6.6174999999999997</v>
      </c>
    </row>
    <row r="155" spans="1:11" s="5" customFormat="1" x14ac:dyDescent="0.25">
      <c r="A155" s="4"/>
      <c r="B155" s="4"/>
      <c r="C155" s="4"/>
      <c r="D155" s="4"/>
      <c r="E155" s="4"/>
      <c r="F155" s="4"/>
      <c r="G155" s="119"/>
      <c r="H155" s="30"/>
      <c r="I155" s="6"/>
      <c r="J155" s="45"/>
      <c r="K155" s="26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127"/>
      <c r="H156" s="91"/>
      <c r="I156" s="91"/>
      <c r="J156" s="91"/>
      <c r="K156" s="91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28">
        <v>4000</v>
      </c>
      <c r="H157" s="101">
        <v>1500</v>
      </c>
      <c r="I157" s="6"/>
      <c r="J157" s="46">
        <f>I157+Sept2025!I157</f>
        <v>0</v>
      </c>
      <c r="K157" s="59">
        <f>+J157/H157</f>
        <v>0</v>
      </c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28">
        <v>0</v>
      </c>
      <c r="H158" s="101">
        <v>0</v>
      </c>
      <c r="I158" s="10"/>
      <c r="J158" s="46">
        <f>I158+Sept2025!I158</f>
        <v>0</v>
      </c>
      <c r="K158" s="59">
        <v>0</v>
      </c>
    </row>
    <row r="159" spans="1:11" s="5" customFormat="1" x14ac:dyDescent="0.25">
      <c r="A159" s="4"/>
      <c r="B159" s="4"/>
      <c r="C159" s="4"/>
      <c r="D159" s="4"/>
      <c r="E159" s="4"/>
      <c r="F159" s="4"/>
      <c r="G159" s="131">
        <f>SUM(G157:G158)</f>
        <v>4000</v>
      </c>
      <c r="H159" s="32">
        <f>SUM(H157:H158)</f>
        <v>1500</v>
      </c>
      <c r="I159" s="32">
        <f>SUM(I157:I158)</f>
        <v>0</v>
      </c>
      <c r="J159" s="47">
        <f>SUM(J157:J158)</f>
        <v>0</v>
      </c>
      <c r="K159" s="59">
        <f>+J159/H159</f>
        <v>0</v>
      </c>
    </row>
    <row r="160" spans="1:11" s="5" customFormat="1" x14ac:dyDescent="0.25">
      <c r="A160" s="4"/>
      <c r="B160" s="4"/>
      <c r="C160" s="4"/>
      <c r="D160" s="4"/>
      <c r="E160" s="4"/>
      <c r="F160" s="4"/>
      <c r="G160" s="125"/>
      <c r="H160" s="32"/>
      <c r="I160" s="11"/>
      <c r="J160" s="47"/>
      <c r="K160" s="59"/>
    </row>
    <row r="161" spans="1:11" s="86" customFormat="1" x14ac:dyDescent="0.25">
      <c r="B161" s="89" t="s">
        <v>119</v>
      </c>
      <c r="G161" s="130"/>
      <c r="H161" s="109"/>
      <c r="I161" s="109"/>
      <c r="J161" s="109"/>
      <c r="K161" s="110"/>
    </row>
    <row r="162" spans="1:11" x14ac:dyDescent="0.25">
      <c r="C162" s="4" t="s">
        <v>122</v>
      </c>
      <c r="F162" s="4" t="s">
        <v>180</v>
      </c>
      <c r="G162" s="140">
        <v>18000</v>
      </c>
      <c r="H162" s="32">
        <v>17472</v>
      </c>
      <c r="I162" s="82">
        <v>560</v>
      </c>
      <c r="J162" s="46">
        <f>I162+Sept2025!I162</f>
        <v>9296</v>
      </c>
      <c r="K162" s="59">
        <f>+J162/H162</f>
        <v>0.53205128205128205</v>
      </c>
    </row>
    <row r="163" spans="1:11" x14ac:dyDescent="0.25">
      <c r="C163" s="4" t="s">
        <v>123</v>
      </c>
      <c r="F163" s="4" t="s">
        <v>181</v>
      </c>
      <c r="G163" s="138">
        <v>1380</v>
      </c>
      <c r="H163" s="32">
        <v>1336</v>
      </c>
      <c r="I163" s="82">
        <v>42.84</v>
      </c>
      <c r="J163" s="46">
        <f>I163+Sept2025!I163</f>
        <v>711.16000000000008</v>
      </c>
      <c r="K163" s="59">
        <f t="shared" ref="K163:K164" si="4">+J163/H163</f>
        <v>0.5323053892215569</v>
      </c>
    </row>
    <row r="164" spans="1:11" x14ac:dyDescent="0.25">
      <c r="G164" s="131">
        <f>SUM(G162:G163)</f>
        <v>19380</v>
      </c>
      <c r="H164" s="32">
        <f>SUM(H162:H163)</f>
        <v>18808</v>
      </c>
      <c r="I164" s="32">
        <f>SUM(I162:I163)</f>
        <v>602.84</v>
      </c>
      <c r="J164" s="47">
        <f>SUM(J162:J163)</f>
        <v>10007.16</v>
      </c>
      <c r="K164" s="59">
        <f t="shared" si="4"/>
        <v>0.53206933219906427</v>
      </c>
    </row>
    <row r="165" spans="1:11" x14ac:dyDescent="0.25">
      <c r="G165" s="125"/>
      <c r="H165" s="32"/>
      <c r="I165" s="11"/>
      <c r="J165" s="47"/>
      <c r="K165" s="59"/>
    </row>
    <row r="166" spans="1:11" s="86" customFormat="1" x14ac:dyDescent="0.25">
      <c r="B166" s="89" t="s">
        <v>252</v>
      </c>
      <c r="G166" s="130"/>
      <c r="H166" s="109"/>
      <c r="I166" s="109"/>
      <c r="J166" s="109"/>
      <c r="K166" s="110"/>
    </row>
    <row r="167" spans="1:11" x14ac:dyDescent="0.25">
      <c r="C167" s="4" t="s">
        <v>120</v>
      </c>
      <c r="F167" s="4" t="s">
        <v>176</v>
      </c>
      <c r="G167" s="138">
        <v>7715</v>
      </c>
      <c r="H167" s="32">
        <v>7488</v>
      </c>
      <c r="I167" s="82">
        <v>672</v>
      </c>
      <c r="J167" s="46">
        <f>I167+Sept2025!I167</f>
        <v>5100</v>
      </c>
      <c r="K167" s="59">
        <f>+J167/H167</f>
        <v>0.68108974358974361</v>
      </c>
    </row>
    <row r="168" spans="1:11" x14ac:dyDescent="0.25">
      <c r="C168" s="4" t="s">
        <v>121</v>
      </c>
      <c r="F168" s="4" t="s">
        <v>177</v>
      </c>
      <c r="G168" s="138">
        <v>590</v>
      </c>
      <c r="H168" s="32">
        <v>572</v>
      </c>
      <c r="I168" s="82">
        <v>51.4</v>
      </c>
      <c r="J168" s="46">
        <f>I168+Sept2025!I168</f>
        <v>390.12999999999994</v>
      </c>
      <c r="K168" s="59">
        <f t="shared" ref="K168:K169" si="5">+J168/H168</f>
        <v>0.6820454545454544</v>
      </c>
    </row>
    <row r="169" spans="1:11" x14ac:dyDescent="0.25">
      <c r="G169" s="131">
        <f>SUM(G167:G168)</f>
        <v>8305</v>
      </c>
      <c r="H169" s="32">
        <f>SUM(H167:H168)</f>
        <v>8060</v>
      </c>
      <c r="I169" s="32">
        <f>SUM(I167:I168)</f>
        <v>723.4</v>
      </c>
      <c r="J169" s="47">
        <f>SUM(J167:J168)</f>
        <v>5490.13</v>
      </c>
      <c r="K169" s="59">
        <f t="shared" si="5"/>
        <v>0.68115756823821338</v>
      </c>
    </row>
    <row r="170" spans="1:11" x14ac:dyDescent="0.25">
      <c r="G170" s="125"/>
      <c r="H170" s="32"/>
      <c r="I170" s="11"/>
      <c r="J170" s="47"/>
      <c r="K170" s="59"/>
    </row>
    <row r="171" spans="1:11" s="86" customFormat="1" x14ac:dyDescent="0.25">
      <c r="B171" s="89" t="s">
        <v>253</v>
      </c>
      <c r="G171" s="130"/>
      <c r="H171" s="109"/>
      <c r="I171" s="109"/>
      <c r="J171" s="109"/>
      <c r="K171" s="110"/>
    </row>
    <row r="172" spans="1:11" x14ac:dyDescent="0.25">
      <c r="C172" s="21" t="s">
        <v>120</v>
      </c>
      <c r="F172" s="4" t="s">
        <v>178</v>
      </c>
      <c r="G172" s="138">
        <v>10300</v>
      </c>
      <c r="H172" s="32">
        <v>9988</v>
      </c>
      <c r="I172" s="82">
        <v>960</v>
      </c>
      <c r="J172" s="46">
        <f>I172+Sept2025!I172</f>
        <v>8268</v>
      </c>
      <c r="K172" s="59">
        <f>+J172/H172</f>
        <v>0.82779335202242688</v>
      </c>
    </row>
    <row r="173" spans="1:11" x14ac:dyDescent="0.25">
      <c r="C173" s="21" t="s">
        <v>121</v>
      </c>
      <c r="F173" s="4" t="s">
        <v>179</v>
      </c>
      <c r="G173" s="138">
        <v>790</v>
      </c>
      <c r="H173" s="32">
        <v>764</v>
      </c>
      <c r="I173" s="82">
        <v>73.44</v>
      </c>
      <c r="J173" s="46">
        <f>I173+Sept2025!I173</f>
        <v>632.49</v>
      </c>
      <c r="K173" s="59">
        <f t="shared" ref="K173:K174" si="6">+J173/H173</f>
        <v>0.82786649214659691</v>
      </c>
    </row>
    <row r="174" spans="1:11" x14ac:dyDescent="0.25">
      <c r="G174" s="131">
        <f>SUM(G172:G173)</f>
        <v>11090</v>
      </c>
      <c r="H174" s="32">
        <f>SUM(H172:H173)</f>
        <v>10752</v>
      </c>
      <c r="I174" s="32">
        <f>SUM(I172:I173)</f>
        <v>1033.44</v>
      </c>
      <c r="J174" s="47">
        <f>SUM(J172:J173)</f>
        <v>8900.49</v>
      </c>
      <c r="K174" s="59">
        <f t="shared" si="6"/>
        <v>0.82779854910714279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119"/>
      <c r="H175" s="30"/>
      <c r="I175" s="6"/>
      <c r="J175" s="45"/>
      <c r="K175" s="5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124">
        <f>SUM(G50,G56,G63,G70,G77,G88,G92,G101,G107,G119,G125,G130,G140,G149,G154,G159,G164,G169,G174)</f>
        <v>430850</v>
      </c>
      <c r="H176" s="38">
        <f>SUM(H50,H56,H63,H70,H77,H88,H92,H101,H107,H119,H125,H130,H140,H149,H154,H159,H164,H169,H174)</f>
        <v>404213</v>
      </c>
      <c r="I176" s="38">
        <f>SUM(I50,I56,I63,I70,I77,I88,I92,I101,I107,I119,I125,I130,I140,I149,I154,I159,I164,I169,I174)</f>
        <v>25186.82</v>
      </c>
      <c r="J176" s="22">
        <f>SUM(J50,J56,J63,J70,J77,J88,J92,J101,J107,J119,J125,J130,J140,J149,J154,J159,J164,J169,J174)</f>
        <v>355392.98999999993</v>
      </c>
      <c r="K176" s="59">
        <f>+J176/H176</f>
        <v>0.87922206856286145</v>
      </c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139">
        <f>G36-G176</f>
        <v>-2100</v>
      </c>
      <c r="H178" s="139">
        <f>H36-H176</f>
        <v>-27873</v>
      </c>
      <c r="I178" s="96">
        <f>I36-I176</f>
        <v>67616.19</v>
      </c>
      <c r="J178" s="96">
        <f>J36-J176</f>
        <v>58175.110000000044</v>
      </c>
      <c r="K178" s="108"/>
    </row>
    <row r="179" spans="1:11" x14ac:dyDescent="0.25">
      <c r="J179" s="46"/>
    </row>
  </sheetData>
  <mergeCells count="2">
    <mergeCell ref="C29:E29"/>
    <mergeCell ref="C138:E138"/>
  </mergeCells>
  <pageMargins left="0.25" right="0.25" top="0.5" bottom="0.5" header="0.3" footer="0.3"/>
  <pageSetup scale="77" fitToHeight="0" orientation="portrait" r:id="rId1"/>
  <headerFooter>
    <oddHeader>&amp;C&amp;P</oddHeader>
  </headerFooter>
  <rowBreaks count="3" manualBreakCount="3">
    <brk id="51" max="12" man="1"/>
    <brk id="93" max="12" man="1"/>
    <brk id="13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F5F9-4122-41A3-AB36-65FCC2DA6C09}">
  <dimension ref="A1:O179"/>
  <sheetViews>
    <sheetView topLeftCell="A77" zoomScale="150" zoomScaleNormal="150" zoomScaleSheetLayoutView="90" workbookViewId="0">
      <selection activeCell="H85" sqref="H85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223</v>
      </c>
      <c r="I1" s="42" t="s">
        <v>224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10105</v>
      </c>
      <c r="I7" s="46">
        <f>H7+'Jan2025'!I7</f>
        <v>25456</v>
      </c>
      <c r="J7" s="59">
        <f>+I7/G7</f>
        <v>0.14546285714285714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0</v>
      </c>
      <c r="I8" s="46">
        <f>H8+'Jan2025'!I8</f>
        <v>1020</v>
      </c>
      <c r="J8" s="61">
        <f>+I8/G8</f>
        <v>0.10199999999999999</v>
      </c>
    </row>
    <row r="9" spans="1:11" x14ac:dyDescent="0.25">
      <c r="C9" s="4" t="s">
        <v>83</v>
      </c>
      <c r="F9" s="4" t="s">
        <v>126</v>
      </c>
      <c r="G9" s="102">
        <v>0</v>
      </c>
      <c r="H9" s="6"/>
      <c r="I9" s="46">
        <f>H9+'Jan2025'!I9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117.5</v>
      </c>
      <c r="I10" s="46">
        <f>H10+'Jan2025'!I10</f>
        <v>628.5</v>
      </c>
      <c r="J10" s="59">
        <f>+I10/G10</f>
        <v>7.8562499999999993E-2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H11+'Jan2025'!I11</f>
        <v>0</v>
      </c>
      <c r="J11" s="60">
        <f>+I11/G11</f>
        <v>0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/>
      <c r="I12" s="46">
        <f>H12+'Jan2025'!I12</f>
        <v>18000</v>
      </c>
      <c r="J12" s="59">
        <f>+I12/G12</f>
        <v>1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H13+'Jan2025'!I13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10222.5</v>
      </c>
      <c r="I14" s="47">
        <f>SUM(I7:I13)</f>
        <v>45104.5</v>
      </c>
      <c r="J14" s="59">
        <f>+I14/G14</f>
        <v>0.21275707547169811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H17+'Jan2025'!I17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H18+'Jan2025'!I18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H19+'Jan2025'!I19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2.4</v>
      </c>
      <c r="I20" s="46">
        <f>H20+'Jan2025'!I20</f>
        <v>2.4</v>
      </c>
      <c r="J20" s="59">
        <f>+I20/G20</f>
        <v>0.06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H21+'Jan2025'!I21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2.4</v>
      </c>
      <c r="I22" s="48">
        <f>SUM(I17:I21)</f>
        <v>52.4</v>
      </c>
      <c r="J22" s="59">
        <f>+I22/G22</f>
        <v>8.8453747467927073E-4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H25+'Jan2025'!I25</f>
        <v>14080</v>
      </c>
      <c r="J25" s="59">
        <f t="shared" ref="J25:J31" si="0">+I25/G25</f>
        <v>0.16662721893491125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H26+'Jan2025'!I26</f>
        <v>1600</v>
      </c>
      <c r="J26" s="59">
        <f t="shared" si="0"/>
        <v>0.16666666666666666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H27+'Jan2025'!I27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/>
      <c r="I28" s="46">
        <f>H28+'Jan2025'!I28</f>
        <v>130</v>
      </c>
      <c r="J28" s="60">
        <f t="shared" si="0"/>
        <v>2.1666666666666667E-2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H29+'Jan2025'!I29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H30+'Jan2025'!I30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7840</v>
      </c>
      <c r="I31" s="48">
        <f>SUM(I25:I30)</f>
        <v>15810</v>
      </c>
      <c r="J31" s="74">
        <f t="shared" si="0"/>
        <v>0.15042816365366318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9"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18064.900000000001</v>
      </c>
      <c r="I36" s="51">
        <f>SUM(I14,I22,I31,I34)</f>
        <v>60966.9</v>
      </c>
      <c r="J36" s="59">
        <f>+I36/G36</f>
        <v>0.16199952170909285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>
        <v>5531.25</v>
      </c>
      <c r="I40" s="46">
        <f>H40+'Jan2025'!I40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H41+'Jan2025'!I41</f>
        <v>0</v>
      </c>
      <c r="J41" s="59">
        <f t="shared" si="1"/>
        <v>0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H42+'Jan2025'!I42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H43+'Jan2025'!I43</f>
        <v>0</v>
      </c>
      <c r="J43" s="59">
        <f t="shared" si="1"/>
        <v>0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H44+'Jan2025'!I44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/>
      <c r="I45" s="46">
        <f>H45+'Jan2025'!I45</f>
        <v>1534.01</v>
      </c>
      <c r="J45" s="59">
        <f t="shared" si="1"/>
        <v>1.5340100000000001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H46+'Jan2025'!I46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H47+'Jan2025'!I47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H48+'Jan2025'!I48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H49+'Jan2025'!I49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5531.25</v>
      </c>
      <c r="I50" s="47">
        <f>SUM(I40:I49)</f>
        <v>7065.26</v>
      </c>
      <c r="J50" s="74">
        <f>+I50/G50</f>
        <v>0.29469280500521378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>
        <v>20055</v>
      </c>
      <c r="I53" s="46">
        <f>H53+'Jan2025'!I53</f>
        <v>20055</v>
      </c>
      <c r="J53" s="59">
        <f>+I53/G53</f>
        <v>0.9178489702517163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>
        <v>75.989999999999995</v>
      </c>
      <c r="I54" s="46">
        <f>H54+'Jan2025'!I54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H55+'Jan2025'!I55</f>
        <v>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20130.990000000002</v>
      </c>
      <c r="I56" s="47">
        <f>SUM(I53:I55)</f>
        <v>20562.990000000002</v>
      </c>
      <c r="J56" s="59">
        <f>+I56/G56</f>
        <v>0.87316305732484079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H59+'Jan2025'!I59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H60+'Jan2025'!I60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H61+'Jan2025'!I61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H62+'Jan2025'!I62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H66+'Jan2025'!I66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35.99</v>
      </c>
      <c r="I67" s="46">
        <f>H67+'Jan2025'!I67</f>
        <v>416.44</v>
      </c>
      <c r="J67" s="59">
        <f>+I67/G67</f>
        <v>0.3470333333333333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H68+'Jan2025'!I68</f>
        <v>0</v>
      </c>
      <c r="J68" s="64">
        <f>+I68/G68</f>
        <v>0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H69+'Jan2025'!I69</f>
        <v>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35.99</v>
      </c>
      <c r="I70" s="54">
        <f>SUM(I66:I69)</f>
        <v>416.44</v>
      </c>
      <c r="J70" s="59">
        <f>+I70/G70</f>
        <v>0.17720851063829787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H73+'Jan2025'!I73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H74+'Jan2025'!I74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H75+'Jan2025'!I75</f>
        <v>0</v>
      </c>
      <c r="J75" s="59">
        <f>+I75/G75</f>
        <v>0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H76+'Jan2025'!I76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0</v>
      </c>
      <c r="J77" s="59">
        <f>+I77/G77</f>
        <v>0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6">
        <f>H80+'Jan2025'!I80</f>
        <v>0</v>
      </c>
      <c r="J80" s="59">
        <f>+I80/G80</f>
        <v>0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>
        <v>1698.77</v>
      </c>
      <c r="I81" s="46">
        <f>H81+'Jan2025'!I81</f>
        <v>5758.85</v>
      </c>
      <c r="J81" s="59">
        <f>+I81/G81</f>
        <v>0.44298846153846155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H82+'Jan2025'!I82</f>
        <v>1062</v>
      </c>
      <c r="J82" s="59">
        <f>+I82/G82</f>
        <v>0.23599999999999999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H83+'Jan2025'!I83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1416</v>
      </c>
      <c r="I84" s="46">
        <f>H84+'Jan2025'!I84</f>
        <v>2207</v>
      </c>
      <c r="J84" s="59">
        <f>+I84/G84</f>
        <v>0.22070000000000001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H85+'Jan2025'!I85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6">
        <f>H86+'Jan2025'!I86</f>
        <v>0</v>
      </c>
      <c r="J86" s="65">
        <f>+I86/G86</f>
        <v>0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H87+'Jan2025'!I87</f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3468.77</v>
      </c>
      <c r="I88" s="47">
        <f>SUM(I80:I87)</f>
        <v>9027.85</v>
      </c>
      <c r="J88" s="59">
        <f>+I88/G88</f>
        <v>0.19208191489361703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H91+'Jan2025'!I91</f>
        <v>0</v>
      </c>
      <c r="J91" s="59">
        <f>+I91/G91</f>
        <v>0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0</v>
      </c>
      <c r="J92" s="59">
        <f>+I92/G92</f>
        <v>0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1854.45</v>
      </c>
      <c r="I95" s="46">
        <f>H95+'Jan2025'!I95</f>
        <v>2982.69</v>
      </c>
      <c r="J95" s="59">
        <f t="shared" ref="J95:J101" si="2">+I95/G95</f>
        <v>0.42609857142857144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>
        <v>0</v>
      </c>
      <c r="I96" s="46">
        <f>H96+'Jan2025'!I96</f>
        <v>0</v>
      </c>
      <c r="J96" s="59">
        <f t="shared" si="2"/>
        <v>0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1589.7</v>
      </c>
      <c r="I97" s="46">
        <f>H97+'Jan2025'!I97</f>
        <v>2503.44</v>
      </c>
      <c r="J97" s="59">
        <f t="shared" si="2"/>
        <v>0.18543999999999999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169.66</v>
      </c>
      <c r="I98" s="46">
        <f>H98+'Jan2025'!I98</f>
        <v>398.72</v>
      </c>
      <c r="J98" s="59">
        <f t="shared" si="2"/>
        <v>0.17720888888888889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/>
      <c r="I99" s="46">
        <f>H99+'Jan2025'!I99</f>
        <v>994</v>
      </c>
      <c r="J99" s="59">
        <f t="shared" si="2"/>
        <v>0.16566666666666666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286.01</v>
      </c>
      <c r="I100" s="46">
        <f>H100+'Jan2025'!I100</f>
        <v>667.31999999999994</v>
      </c>
      <c r="J100" s="59">
        <f t="shared" si="2"/>
        <v>0.133464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3899.8199999999997</v>
      </c>
      <c r="I101" s="47">
        <f>SUM(I95:I100)</f>
        <v>7546.17</v>
      </c>
      <c r="J101" s="59">
        <f t="shared" si="2"/>
        <v>0.19625929778933679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H104+'Jan2025'!I104</f>
        <v>0</v>
      </c>
      <c r="J104" s="59">
        <f>+I104/G104</f>
        <v>0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H105+'Jan2025'!I105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H106+'Jan2025'!I106</f>
        <v>0</v>
      </c>
      <c r="J106" s="59">
        <f>+I106/G106</f>
        <v>0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0</v>
      </c>
      <c r="J107" s="59">
        <f>+I107/G107</f>
        <v>0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6">
        <f>H110+'Jan2025'!I110</f>
        <v>8767.52</v>
      </c>
      <c r="J110" s="59">
        <f>+I110/G110</f>
        <v>0.18760072750615173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6">
        <f>H111+'Jan2025'!I111</f>
        <v>5000</v>
      </c>
      <c r="J111" s="59">
        <f>+I111/G111</f>
        <v>0.16666666666666666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H112+'Jan2025'!I112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/>
      <c r="I113" s="46">
        <f>H113+'Jan2025'!I113</f>
        <v>1275.1600000000001</v>
      </c>
      <c r="J113" s="59">
        <f>+I113/G113</f>
        <v>8.5753866845998658E-2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H114+'Jan2025'!I114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H115+'Jan2025'!I115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H116+'Jan2025'!I116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1843</v>
      </c>
      <c r="I117" s="46">
        <f>H117+'Jan2025'!I117</f>
        <v>3642</v>
      </c>
      <c r="J117" s="65">
        <f>+I117/G117</f>
        <v>0.18210000000000001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H118+'Jan2025'!I118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8726.76</v>
      </c>
      <c r="I119" s="47">
        <f>SUM(I110:I118)</f>
        <v>18684.68</v>
      </c>
      <c r="J119" s="74">
        <f>+I119/G119</f>
        <v>0.15905239412640987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1949.6</v>
      </c>
      <c r="I122" s="46">
        <f>H122+'Jan2025'!I122</f>
        <v>3899.2</v>
      </c>
      <c r="J122" s="59">
        <f>+I122/G122</f>
        <v>0.16666809147253686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149.13999999999999</v>
      </c>
      <c r="I123" s="46">
        <f>H123+'Jan2025'!I123</f>
        <v>298.27999999999997</v>
      </c>
      <c r="J123" s="59">
        <f>+I123/G123</f>
        <v>0.16673001676914476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>
        <v>150</v>
      </c>
      <c r="I124" s="46">
        <f>H124+'Jan2025'!I124</f>
        <v>150</v>
      </c>
      <c r="J124" s="59">
        <f>+I124/G124</f>
        <v>0.25</v>
      </c>
    </row>
    <row r="125" spans="1:11" x14ac:dyDescent="0.25">
      <c r="G125" s="32">
        <f>SUM(G122:G124)</f>
        <v>25784</v>
      </c>
      <c r="H125" s="32">
        <f>SUM(H122:H124)</f>
        <v>2248.7399999999998</v>
      </c>
      <c r="I125" s="54">
        <f>SUM(I122:I124)</f>
        <v>4347.4799999999996</v>
      </c>
      <c r="J125" s="59">
        <f>+I125/G125</f>
        <v>0.16861154204157616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2139</v>
      </c>
      <c r="I128" s="46">
        <f>H128+'Jan2025'!I128</f>
        <v>4092</v>
      </c>
      <c r="J128" s="59">
        <f>+I128/G128</f>
        <v>0.16553398058252428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163.63</v>
      </c>
      <c r="I129" s="46">
        <f>H129+'Jan2025'!I129</f>
        <v>313.03999999999996</v>
      </c>
      <c r="J129" s="59">
        <f>+I129/G129</f>
        <v>0.16571731074642665</v>
      </c>
      <c r="K129" s="71"/>
    </row>
    <row r="130" spans="1:11" x14ac:dyDescent="0.25">
      <c r="G130" s="32">
        <f>SUM(G128:G129)</f>
        <v>26609</v>
      </c>
      <c r="H130" s="32">
        <f>SUM(H128:H129)</f>
        <v>2302.63</v>
      </c>
      <c r="I130" s="47">
        <f>SUM(I128:I129)</f>
        <v>4405.04</v>
      </c>
      <c r="J130" s="59">
        <f>+I130/G130</f>
        <v>0.16554699537750386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H133+'Jan2025'!I133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>
        <v>3190</v>
      </c>
      <c r="I134" s="46">
        <f>H134+'Jan2025'!I134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H135+'Jan2025'!I135</f>
        <v>40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H136+'Jan2025'!I136</f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H137+'Jan2025'!I137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H138+'Jan2025'!I138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H139+'Jan2025'!I139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3190</v>
      </c>
      <c r="I140" s="67">
        <f>SUM(I133:I139)</f>
        <v>3230</v>
      </c>
      <c r="J140" s="59">
        <f>+I140/G140</f>
        <v>0.20838709677419354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307.56</v>
      </c>
      <c r="I143" s="46">
        <f>H143+'Jan2025'!I143</f>
        <v>749.48</v>
      </c>
      <c r="J143" s="59">
        <f t="shared" ref="J143:J149" si="3">+I143/G143</f>
        <v>0.2081888888888889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452.21</v>
      </c>
      <c r="I144" s="46">
        <f>H144+'Jan2025'!I144</f>
        <v>904.05</v>
      </c>
      <c r="J144" s="59">
        <f t="shared" si="3"/>
        <v>0.18081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6">
        <f>H145+'Jan2025'!I145</f>
        <v>470</v>
      </c>
      <c r="J145" s="59">
        <f t="shared" si="3"/>
        <v>0.15666666666666668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H146+'Jan2025'!I146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H147+'Jan2025'!I147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H148+'Jan2025'!I148</f>
        <v>635</v>
      </c>
      <c r="J148" s="59">
        <f t="shared" si="3"/>
        <v>0.84666666666666668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994.77</v>
      </c>
      <c r="I149" s="47">
        <f>SUM(I143:I148)</f>
        <v>2758.5299999999997</v>
      </c>
      <c r="J149" s="59">
        <f t="shared" si="3"/>
        <v>0.21720708661417321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H152+'Jan2025'!I152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H153+'Jan2025'!I153</f>
        <v>317.5</v>
      </c>
      <c r="J153" s="59">
        <f>+I153/G153</f>
        <v>3.1749999999999998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317.5</v>
      </c>
      <c r="J154" s="59">
        <f>+I154/G154</f>
        <v>3.1749999999999998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H157+'Jan2025'!I157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H158+'Jan2025'!I158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1232</v>
      </c>
      <c r="I162" s="46">
        <f>H162+'Jan2025'!I162</f>
        <v>2338</v>
      </c>
      <c r="J162" s="59">
        <f>+I162/G162</f>
        <v>0.13381410256410256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94.26</v>
      </c>
      <c r="I163" s="46">
        <f>H163+'Jan2025'!I163</f>
        <v>178.86</v>
      </c>
      <c r="J163" s="59">
        <f t="shared" ref="J163:J164" si="4">+I163/G163</f>
        <v>0.13387724550898206</v>
      </c>
    </row>
    <row r="164" spans="1:11" x14ac:dyDescent="0.25">
      <c r="G164" s="32">
        <f>SUM(G162:G163)</f>
        <v>18808</v>
      </c>
      <c r="H164" s="32">
        <f>SUM(H162:H163)</f>
        <v>1326.26</v>
      </c>
      <c r="I164" s="47">
        <f>SUM(I162:I163)</f>
        <v>2516.86</v>
      </c>
      <c r="J164" s="59">
        <f t="shared" si="4"/>
        <v>0.13381858783496386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528</v>
      </c>
      <c r="I167" s="46">
        <f>H167+'Jan2025'!I167</f>
        <v>912</v>
      </c>
      <c r="J167" s="59">
        <f>+I167/G167</f>
        <v>0.12179487179487179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40.4</v>
      </c>
      <c r="I168" s="46">
        <f>H168+'Jan2025'!I168</f>
        <v>69.78</v>
      </c>
      <c r="J168" s="59">
        <f t="shared" ref="J168:J169" si="5">+I168/G168</f>
        <v>0.121993006993007</v>
      </c>
    </row>
    <row r="169" spans="1:11" x14ac:dyDescent="0.25">
      <c r="G169" s="32">
        <f>SUM(G167:G168)</f>
        <v>8060</v>
      </c>
      <c r="H169" s="32">
        <f>SUM(H167:H168)</f>
        <v>568.4</v>
      </c>
      <c r="I169" s="47">
        <f>SUM(I167:I168)</f>
        <v>981.78</v>
      </c>
      <c r="J169" s="59">
        <f t="shared" si="5"/>
        <v>0.12180893300248138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840</v>
      </c>
      <c r="I172" s="46">
        <f>H172+'Jan2025'!I172</f>
        <v>1596</v>
      </c>
      <c r="J172" s="59">
        <f>+I172/G172</f>
        <v>0.15979175010012014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64.260000000000005</v>
      </c>
      <c r="I173" s="46">
        <f>H173+'Jan2025'!I173</f>
        <v>122.11000000000001</v>
      </c>
      <c r="J173" s="59">
        <f t="shared" ref="J173:J174" si="6">+I173/G173</f>
        <v>0.15982984293193719</v>
      </c>
    </row>
    <row r="174" spans="1:11" x14ac:dyDescent="0.25">
      <c r="G174" s="32">
        <f>SUM(G172:G173)</f>
        <v>10752</v>
      </c>
      <c r="H174" s="32">
        <f>SUM(H172:H173)</f>
        <v>904.26</v>
      </c>
      <c r="I174" s="47">
        <f>SUM(I172:I173)</f>
        <v>1718.1100000000001</v>
      </c>
      <c r="J174" s="59">
        <f t="shared" si="6"/>
        <v>0.1597944568452381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53328.640000000007</v>
      </c>
      <c r="I176" s="22">
        <f>SUM(I50,I56,I63,I70,I77,I88,I92,I101,I107,I119,I125,I130,I140,I149,I154,I159,I164,I169,I174)</f>
        <v>83828.689999999988</v>
      </c>
      <c r="J176" s="59">
        <f>+I176/G176</f>
        <v>0.20738741703013011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-35263.740000000005</v>
      </c>
      <c r="I178" s="96">
        <f>I36-I176</f>
        <v>-22861.789999999986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A330-26F2-4368-AF33-A326D67DC409}">
  <dimension ref="A1:O179"/>
  <sheetViews>
    <sheetView topLeftCell="A113" zoomScale="150" zoomScaleNormal="150" zoomScaleSheetLayoutView="90" workbookViewId="0">
      <selection activeCell="K154" sqref="K154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30.710937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229</v>
      </c>
      <c r="I1" s="42" t="s">
        <v>230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26526</v>
      </c>
      <c r="I7" s="46">
        <f>H7+'Feb2025'!I7</f>
        <v>51982</v>
      </c>
      <c r="J7" s="59">
        <f>+I7/G7</f>
        <v>0.29704000000000003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3175</v>
      </c>
      <c r="I8" s="46">
        <f>H8+'Feb2025'!I8</f>
        <v>4195</v>
      </c>
      <c r="J8" s="61">
        <f>+I8/G8</f>
        <v>0.41949999999999998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H9+'Feb2025'!I9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420.5</v>
      </c>
      <c r="I10" s="46">
        <f>H10+'Feb2025'!I10</f>
        <v>1049</v>
      </c>
      <c r="J10" s="59">
        <f>+I10/G10</f>
        <v>0.13112499999999999</v>
      </c>
    </row>
    <row r="11" spans="1:11" x14ac:dyDescent="0.25">
      <c r="C11" s="4" t="s">
        <v>71</v>
      </c>
      <c r="F11" s="4" t="s">
        <v>128</v>
      </c>
      <c r="G11" s="102">
        <v>1000</v>
      </c>
      <c r="H11" s="13">
        <v>85</v>
      </c>
      <c r="I11" s="46">
        <f>H11+'Feb2025'!I11</f>
        <v>85</v>
      </c>
      <c r="J11" s="60">
        <f>+I11/G11</f>
        <v>8.5000000000000006E-2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108</v>
      </c>
      <c r="I12" s="46">
        <f>H12+'Feb2025'!I12</f>
        <v>18108</v>
      </c>
      <c r="J12" s="59">
        <f>+I12/G12</f>
        <v>1.006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H13+'Feb2025'!I13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30314.5</v>
      </c>
      <c r="I14" s="47">
        <f>SUM(I7:I13)</f>
        <v>75419</v>
      </c>
      <c r="J14" s="59">
        <f>+I14/G14</f>
        <v>0.35575000000000001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H17+'Feb2025'!I17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H18+'Feb2025'!I18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H19+'Feb2025'!I19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3.88</v>
      </c>
      <c r="I20" s="46">
        <f>H20+'Feb2025'!I20</f>
        <v>6.2799999999999994</v>
      </c>
      <c r="J20" s="59">
        <f>+I20/G20</f>
        <v>0.15699999999999997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H21+'Feb2025'!I21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3.88</v>
      </c>
      <c r="I22" s="48">
        <f>SUM(I17:I21)</f>
        <v>56.28</v>
      </c>
      <c r="J22" s="59">
        <f>+I22/G22</f>
        <v>9.5003376097231606E-4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H25+'Feb2025'!I25</f>
        <v>21120</v>
      </c>
      <c r="J25" s="59">
        <f t="shared" ref="J25:J31" si="0">+I25/G25</f>
        <v>0.24994082840236687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H26+'Feb2025'!I26</f>
        <v>2400</v>
      </c>
      <c r="J26" s="59">
        <f t="shared" si="0"/>
        <v>0.25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H27+'Feb2025'!I27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330</v>
      </c>
      <c r="I28" s="46">
        <f>H28+'Feb2025'!I28</f>
        <v>460</v>
      </c>
      <c r="J28" s="60">
        <f t="shared" si="0"/>
        <v>7.6666666666666661E-2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H29+'Feb2025'!I29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H30+'Feb2025'!I30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8170</v>
      </c>
      <c r="I31" s="48">
        <f>SUM(I25:I30)</f>
        <v>23980</v>
      </c>
      <c r="J31" s="74">
        <f t="shared" si="0"/>
        <v>0.22816365366317792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H34+'Feb2025'!I34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38488.380000000005</v>
      </c>
      <c r="I36" s="51">
        <f>SUM(I14,I22,I31,I34)</f>
        <v>99455.28</v>
      </c>
      <c r="J36" s="59">
        <f>+I36/G36</f>
        <v>0.26426975607163733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H40+'Feb2025'!I40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H41+'Feb2025'!I41</f>
        <v>0</v>
      </c>
      <c r="J41" s="59">
        <f t="shared" si="1"/>
        <v>0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H42+'Feb2025'!I42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H43+'Feb2025'!I43</f>
        <v>0</v>
      </c>
      <c r="J43" s="59">
        <f t="shared" si="1"/>
        <v>0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H44+'Feb2025'!I44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/>
      <c r="I45" s="46">
        <f>H45+'Feb2025'!I45</f>
        <v>1534.01</v>
      </c>
      <c r="J45" s="59">
        <f t="shared" si="1"/>
        <v>1.5340100000000001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H46+'Feb2025'!I46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H47+'Feb2025'!I47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H48+'Feb2025'!I48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H49+'Feb2025'!I49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0</v>
      </c>
      <c r="I50" s="47">
        <f>SUM(I40:I49)</f>
        <v>7065.26</v>
      </c>
      <c r="J50" s="74">
        <f>+I50/G50</f>
        <v>0.29469280500521378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H53+'Feb2025'!I53</f>
        <v>20055</v>
      </c>
      <c r="J53" s="59">
        <f>+I53/G53</f>
        <v>0.9178489702517163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/>
      <c r="I54" s="46">
        <f>H54+'Feb2025'!I54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H55+'Feb2025'!I55</f>
        <v>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0</v>
      </c>
      <c r="I56" s="47">
        <f>SUM(I53:I55)</f>
        <v>20562.990000000002</v>
      </c>
      <c r="J56" s="59">
        <f>+I56/G56</f>
        <v>0.87316305732484079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H59+'Feb2025'!I59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H60+'Feb2025'!I60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H61+'Feb2025'!I61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H62+'Feb2025'!I62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H66+'Feb2025'!I66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/>
      <c r="I67" s="46">
        <f>H67+'Feb2025'!I67</f>
        <v>416.44</v>
      </c>
      <c r="J67" s="59">
        <f>+I67/G67</f>
        <v>0.3470333333333333</v>
      </c>
    </row>
    <row r="68" spans="2:11" x14ac:dyDescent="0.25">
      <c r="C68" s="4" t="s">
        <v>60</v>
      </c>
      <c r="F68" s="19" t="s">
        <v>158</v>
      </c>
      <c r="G68" s="102">
        <v>800</v>
      </c>
      <c r="H68" s="6">
        <v>398</v>
      </c>
      <c r="I68" s="46">
        <f>H68+'Feb2025'!I68</f>
        <v>398</v>
      </c>
      <c r="J68" s="64">
        <f>+I68/G68</f>
        <v>0.4975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H69+'Feb2025'!I69</f>
        <v>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398</v>
      </c>
      <c r="I70" s="54">
        <f>SUM(I66:I69)</f>
        <v>814.44</v>
      </c>
      <c r="J70" s="59">
        <f>+I70/G70</f>
        <v>0.34657021276595745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H73+'Feb2025'!I73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H74+'Feb2025'!I74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>
        <v>784</v>
      </c>
      <c r="I75" s="46">
        <f>H75+'Feb2025'!I75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H76+'Feb2025'!I76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784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>
        <v>2975</v>
      </c>
      <c r="I80" s="46">
        <f>H80+'Feb2025'!I80</f>
        <v>2975</v>
      </c>
      <c r="J80" s="59">
        <f>+I80/G80</f>
        <v>0.27045454545454545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/>
      <c r="I81" s="46">
        <f>H81+'Feb2025'!I81</f>
        <v>5758.85</v>
      </c>
      <c r="J81" s="59">
        <f>+I81/G81</f>
        <v>0.44298846153846155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H82+'Feb2025'!I82</f>
        <v>1416</v>
      </c>
      <c r="J82" s="59">
        <f>+I82/G82</f>
        <v>0.31466666666666665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H83+'Feb2025'!I83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1416</v>
      </c>
      <c r="I84" s="46">
        <f>H84+'Feb2025'!I84</f>
        <v>3623</v>
      </c>
      <c r="J84" s="59">
        <f>+I84/G84</f>
        <v>0.36230000000000001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H85+'Feb2025'!I85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6">
        <f>H86+'Feb2025'!I86</f>
        <v>0</v>
      </c>
      <c r="J86" s="65">
        <f>+I86/G86</f>
        <v>0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H87+'Feb2025'!I87</f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4745</v>
      </c>
      <c r="I88" s="47">
        <f>SUM(I80:I87)</f>
        <v>13772.85</v>
      </c>
      <c r="J88" s="59">
        <f>+I88/G88</f>
        <v>0.29303936170212769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H91+'Feb2025'!I91</f>
        <v>0</v>
      </c>
      <c r="J91" s="59">
        <f>+I91/G91</f>
        <v>0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0</v>
      </c>
      <c r="J92" s="59">
        <f>+I92/G92</f>
        <v>0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1831.05</v>
      </c>
      <c r="I95" s="46">
        <f>H95+'Feb2025'!I95</f>
        <v>4813.74</v>
      </c>
      <c r="J95" s="59">
        <f t="shared" ref="J95:J101" si="2">+I95/G95</f>
        <v>0.68767714285714288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/>
      <c r="I96" s="46">
        <f>H96+'Feb2025'!I96</f>
        <v>0</v>
      </c>
      <c r="J96" s="59">
        <f t="shared" si="2"/>
        <v>0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2172.65</v>
      </c>
      <c r="I97" s="46">
        <f>H97+'Feb2025'!I97</f>
        <v>4676.09</v>
      </c>
      <c r="J97" s="59">
        <f t="shared" si="2"/>
        <v>0.34637703703703704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164.44</v>
      </c>
      <c r="I98" s="46">
        <f>H98+'Feb2025'!I98</f>
        <v>563.16000000000008</v>
      </c>
      <c r="J98" s="59">
        <f t="shared" si="2"/>
        <v>0.25029333333333337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480</v>
      </c>
      <c r="I99" s="46">
        <f>H99+'Feb2025'!I99</f>
        <v>1474</v>
      </c>
      <c r="J99" s="59">
        <f t="shared" si="2"/>
        <v>0.24566666666666667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279.74</v>
      </c>
      <c r="I100" s="46">
        <f>H100+'Feb2025'!I100</f>
        <v>947.06</v>
      </c>
      <c r="J100" s="59">
        <f t="shared" si="2"/>
        <v>0.189412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4927.8799999999992</v>
      </c>
      <c r="I101" s="47">
        <f>SUM(I95:I100)</f>
        <v>12474.05</v>
      </c>
      <c r="J101" s="59">
        <f t="shared" si="2"/>
        <v>0.32442262678803641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H104+'Feb2025'!I104</f>
        <v>0</v>
      </c>
      <c r="J104" s="59">
        <f>+I104/G104</f>
        <v>0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H105+'Feb2025'!I105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H106+'Feb2025'!I106</f>
        <v>0</v>
      </c>
      <c r="J106" s="59">
        <f>+I106/G106</f>
        <v>0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0</v>
      </c>
      <c r="J107" s="59">
        <f>+I107/G107</f>
        <v>0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6">
        <f>H110+'Feb2025'!I110</f>
        <v>13151.28</v>
      </c>
      <c r="J110" s="59">
        <f>+I110/G110</f>
        <v>0.28140109125922758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6">
        <f>H111+'Feb2025'!I111</f>
        <v>7500</v>
      </c>
      <c r="J111" s="59">
        <f>+I111/G111</f>
        <v>0.25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H112+'Feb2025'!I112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108.24</v>
      </c>
      <c r="I113" s="46">
        <f>H113+'Feb2025'!I113</f>
        <v>1383.4</v>
      </c>
      <c r="J113" s="59">
        <f>+I113/G113</f>
        <v>9.3032952252858112E-2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H114+'Feb2025'!I114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H115+'Feb2025'!I115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H116+'Feb2025'!I116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1841</v>
      </c>
      <c r="I117" s="46">
        <f>H117+'Feb2025'!I117</f>
        <v>5483</v>
      </c>
      <c r="J117" s="65">
        <f>+I117/G117</f>
        <v>0.27415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H118+'Feb2025'!I118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8833</v>
      </c>
      <c r="I119" s="47">
        <f>SUM(I110:I118)</f>
        <v>27517.68</v>
      </c>
      <c r="J119" s="74">
        <f>+I119/G119</f>
        <v>0.23424286018301765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1949.6</v>
      </c>
      <c r="I122" s="46">
        <f>H122+'Feb2025'!I122</f>
        <v>5848.7999999999993</v>
      </c>
      <c r="J122" s="59">
        <f>+I122/G122</f>
        <v>0.25000213720880526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149.13999999999999</v>
      </c>
      <c r="I123" s="46">
        <f>H123+'Feb2025'!I123</f>
        <v>447.41999999999996</v>
      </c>
      <c r="J123" s="59">
        <f>+I123/G123</f>
        <v>0.25009502515371712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>
        <v>150</v>
      </c>
      <c r="I124" s="46">
        <f>H124+'Feb2025'!I124</f>
        <v>300</v>
      </c>
      <c r="J124" s="59">
        <f>+I124/G124</f>
        <v>0.5</v>
      </c>
    </row>
    <row r="125" spans="1:11" x14ac:dyDescent="0.25">
      <c r="G125" s="32">
        <f>SUM(G122:G124)</f>
        <v>25784</v>
      </c>
      <c r="H125" s="32">
        <f>SUM(H122:H124)</f>
        <v>2248.7399999999998</v>
      </c>
      <c r="I125" s="54">
        <f>SUM(I122:I124)</f>
        <v>6596.2199999999993</v>
      </c>
      <c r="J125" s="59">
        <f>+I125/G125</f>
        <v>0.25582609370152032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1860</v>
      </c>
      <c r="I128" s="46">
        <f>H128+'Feb2025'!I128</f>
        <v>5952</v>
      </c>
      <c r="J128" s="59">
        <f>+I128/G128</f>
        <v>0.24077669902912621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142.29</v>
      </c>
      <c r="I129" s="46">
        <f>H129+'Feb2025'!I129</f>
        <v>455.32999999999993</v>
      </c>
      <c r="J129" s="59">
        <f>+I129/G129</f>
        <v>0.24104287983059816</v>
      </c>
      <c r="K129" s="71"/>
    </row>
    <row r="130" spans="1:11" x14ac:dyDescent="0.25">
      <c r="G130" s="32">
        <f>SUM(G128:G129)</f>
        <v>26609</v>
      </c>
      <c r="H130" s="32">
        <f>SUM(H128:H129)</f>
        <v>2002.29</v>
      </c>
      <c r="I130" s="47">
        <f>SUM(I128:I129)</f>
        <v>6407.33</v>
      </c>
      <c r="J130" s="59">
        <f>+I130/G130</f>
        <v>0.24079559547521515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H133+'Feb2025'!I133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H134+'Feb2025'!I134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>
        <v>10</v>
      </c>
      <c r="I135" s="46">
        <f>H135+'Feb2025'!I135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H136+'Feb2025'!I136</f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H137+'Feb2025'!I137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H138+'Feb2025'!I138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H139+'Feb2025'!I139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10</v>
      </c>
      <c r="I140" s="67">
        <f>SUM(I133:I139)</f>
        <v>3240</v>
      </c>
      <c r="J140" s="59">
        <f>+I140/G140</f>
        <v>0.20903225806451614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284.24</v>
      </c>
      <c r="I143" s="46">
        <f>H143+'Feb2025'!I143</f>
        <v>1033.72</v>
      </c>
      <c r="J143" s="59">
        <f t="shared" ref="J143:J149" si="3">+I143/G143</f>
        <v>0.28714444444444442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452.21</v>
      </c>
      <c r="I144" s="46">
        <f>H144+'Feb2025'!I144</f>
        <v>1356.26</v>
      </c>
      <c r="J144" s="59">
        <f t="shared" si="3"/>
        <v>0.27125199999999999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6">
        <f>H145+'Feb2025'!I145</f>
        <v>705</v>
      </c>
      <c r="J145" s="59">
        <f t="shared" si="3"/>
        <v>0.23499999999999999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H146+'Feb2025'!I146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H147+'Feb2025'!I147</f>
        <v>0</v>
      </c>
      <c r="J147" s="59">
        <v>0</v>
      </c>
      <c r="K147" s="69"/>
    </row>
    <row r="148" spans="1:11" s="5" customFormat="1" ht="25.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>
        <v>170</v>
      </c>
      <c r="I148" s="46">
        <f>H148+'Feb2025'!I148</f>
        <v>805</v>
      </c>
      <c r="J148" s="59">
        <f t="shared" si="3"/>
        <v>1.0733333333333333</v>
      </c>
      <c r="K148" s="69" t="s">
        <v>235</v>
      </c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1141.45</v>
      </c>
      <c r="I149" s="47">
        <f>SUM(I143:I148)</f>
        <v>3899.98</v>
      </c>
      <c r="J149" s="59">
        <f t="shared" si="3"/>
        <v>0.30708503937007875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H152+'Feb2025'!I152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>
        <v>344.25</v>
      </c>
      <c r="I153" s="46">
        <f>H153+'Feb2025'!I153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344.25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H157+'Feb2025'!I157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H158+'Feb2025'!I158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1134</v>
      </c>
      <c r="I162" s="46">
        <f>H162+'Feb2025'!I162</f>
        <v>3472</v>
      </c>
      <c r="J162" s="59">
        <f>+I162/G162</f>
        <v>0.19871794871794871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86.76</v>
      </c>
      <c r="I163" s="46">
        <f>H163+'Feb2025'!I163</f>
        <v>265.62</v>
      </c>
      <c r="J163" s="59">
        <f t="shared" ref="J163:J164" si="4">+I163/G163</f>
        <v>0.19881736526946109</v>
      </c>
    </row>
    <row r="164" spans="1:11" x14ac:dyDescent="0.25">
      <c r="G164" s="32">
        <f>SUM(G162:G163)</f>
        <v>18808</v>
      </c>
      <c r="H164" s="32">
        <f>SUM(H162:H163)</f>
        <v>1220.76</v>
      </c>
      <c r="I164" s="47">
        <f>SUM(I162:I163)</f>
        <v>3737.62</v>
      </c>
      <c r="J164" s="59">
        <f t="shared" si="4"/>
        <v>0.19872501063377285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444</v>
      </c>
      <c r="I167" s="46">
        <f>H167+'Feb2025'!I167</f>
        <v>1356</v>
      </c>
      <c r="J167" s="59">
        <f>+I167/G167</f>
        <v>0.18108974358974358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33.97</v>
      </c>
      <c r="I168" s="46">
        <f>H168+'Feb2025'!I168</f>
        <v>103.75</v>
      </c>
      <c r="J168" s="59">
        <f t="shared" ref="J168:J169" si="5">+I168/G168</f>
        <v>0.18138111888111888</v>
      </c>
    </row>
    <row r="169" spans="1:11" x14ac:dyDescent="0.25">
      <c r="G169" s="32">
        <f>SUM(G167:G168)</f>
        <v>8060</v>
      </c>
      <c r="H169" s="32">
        <f>SUM(H167:H168)</f>
        <v>477.97</v>
      </c>
      <c r="I169" s="47">
        <f>SUM(I167:I168)</f>
        <v>1459.75</v>
      </c>
      <c r="J169" s="59">
        <f t="shared" si="5"/>
        <v>0.18111042183622827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792</v>
      </c>
      <c r="I172" s="46">
        <f>H172+'Feb2025'!I172</f>
        <v>2388</v>
      </c>
      <c r="J172" s="59">
        <f>+I172/G172</f>
        <v>0.23908690428514218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60.6</v>
      </c>
      <c r="I173" s="46">
        <f>H173+'Feb2025'!I173</f>
        <v>182.71</v>
      </c>
      <c r="J173" s="59">
        <f t="shared" ref="J173:J174" si="6">+I173/G173</f>
        <v>0.23914921465968589</v>
      </c>
    </row>
    <row r="174" spans="1:11" x14ac:dyDescent="0.25">
      <c r="G174" s="32">
        <f>SUM(G172:G173)</f>
        <v>10752</v>
      </c>
      <c r="H174" s="32">
        <f>SUM(H172:H173)</f>
        <v>852.6</v>
      </c>
      <c r="I174" s="47">
        <f>SUM(I172:I173)</f>
        <v>2570.71</v>
      </c>
      <c r="J174" s="59">
        <f t="shared" si="6"/>
        <v>0.23909133184523809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27985.939999999995</v>
      </c>
      <c r="I176" s="22">
        <f>SUM(I50,I56,I63,I70,I77,I88,I92,I101,I107,I119,I125,I130,I140,I149,I154,I159,I164,I169,I174)</f>
        <v>111814.62999999999</v>
      </c>
      <c r="J176" s="59">
        <f>+I176/G176</f>
        <v>0.27662304280169114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10502.44000000001</v>
      </c>
      <c r="I178" s="96">
        <f>I36-I176</f>
        <v>-12359.349999999991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1F2-63D8-4B6E-B41B-432012222367}">
  <dimension ref="A1:O179"/>
  <sheetViews>
    <sheetView topLeftCell="A109" zoomScale="140" zoomScaleNormal="140" zoomScaleSheetLayoutView="90" workbookViewId="0">
      <selection activeCell="H167" sqref="H167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231</v>
      </c>
      <c r="I1" s="42" t="s">
        <v>232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>
        <v>33</v>
      </c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10972</v>
      </c>
      <c r="I7" s="46">
        <f>H7+'Mar2025'!I7</f>
        <v>62954</v>
      </c>
      <c r="J7" s="59">
        <f>+I7/G7</f>
        <v>0.35973714285714287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175</v>
      </c>
      <c r="I8" s="46">
        <f>H8+'Mar2025'!I8</f>
        <v>4370</v>
      </c>
      <c r="J8" s="61">
        <f>+I8/G8</f>
        <v>0.437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H9+'Mar2025'!I9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879.88</v>
      </c>
      <c r="I10" s="46">
        <f>H10+'Mar2025'!I10</f>
        <v>1928.88</v>
      </c>
      <c r="J10" s="59">
        <f>+I10/G10</f>
        <v>0.24111000000000002</v>
      </c>
    </row>
    <row r="11" spans="1:11" x14ac:dyDescent="0.25">
      <c r="C11" s="4" t="s">
        <v>71</v>
      </c>
      <c r="F11" s="4" t="s">
        <v>128</v>
      </c>
      <c r="G11" s="102">
        <v>1000</v>
      </c>
      <c r="H11" s="13">
        <v>680</v>
      </c>
      <c r="I11" s="46">
        <f>H11+'Mar2025'!I11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199</v>
      </c>
      <c r="I12" s="46">
        <f>H12+'Mar2025'!I12</f>
        <v>18307</v>
      </c>
      <c r="J12" s="59">
        <f>+I12/G12</f>
        <v>1.0170555555555556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H13+'Mar2025'!I13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12905.88</v>
      </c>
      <c r="I14" s="47">
        <f>SUM(I7:I13)</f>
        <v>88324.88</v>
      </c>
      <c r="J14" s="59">
        <f>+I14/G14</f>
        <v>0.41662679245283019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H17+'Mar2025'!I17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H18+'Mar2025'!I18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H19+'Mar2025'!I19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2</v>
      </c>
      <c r="I20" s="46">
        <f>H20+'Mar2025'!I20</f>
        <v>8.2799999999999994</v>
      </c>
      <c r="J20" s="59">
        <f>+I20/G20</f>
        <v>0.20699999999999999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H21+'Mar2025'!I21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2</v>
      </c>
      <c r="I22" s="48">
        <f>SUM(I17:I21)</f>
        <v>58.28</v>
      </c>
      <c r="J22" s="59">
        <f>+I22/G22</f>
        <v>9.8379473328831881E-4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H25+'Mar2025'!I25</f>
        <v>28160</v>
      </c>
      <c r="J25" s="59">
        <f t="shared" ref="J25:J31" si="0">+I25/G25</f>
        <v>0.33325443786982251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H26+'Mar2025'!I26</f>
        <v>3200</v>
      </c>
      <c r="J26" s="59">
        <f t="shared" si="0"/>
        <v>0.33333333333333331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H27+'Mar2025'!I27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1019.99</v>
      </c>
      <c r="I28" s="46">
        <f>H28+'Mar2025'!I28</f>
        <v>1479.99</v>
      </c>
      <c r="J28" s="60">
        <f t="shared" si="0"/>
        <v>0.246665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H29+'Mar2025'!I29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H30+'Mar2025'!I30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8859.99</v>
      </c>
      <c r="I31" s="48">
        <f>SUM(I25:I30)</f>
        <v>32839.99</v>
      </c>
      <c r="J31" s="74">
        <f t="shared" si="0"/>
        <v>0.31246422454804945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H34+'Mar2025'!I34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21767.87</v>
      </c>
      <c r="I36" s="51">
        <f>SUM(I14,I22,I31,I34)</f>
        <v>121223.15</v>
      </c>
      <c r="J36" s="59">
        <f>+I36/G36</f>
        <v>0.32211072434500715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H40+'Mar2025'!I40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H41+'Mar2025'!I41</f>
        <v>0</v>
      </c>
      <c r="J41" s="59">
        <f t="shared" si="1"/>
        <v>0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H42+'Mar2025'!I42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H43+'Mar2025'!I43</f>
        <v>0</v>
      </c>
      <c r="J43" s="59">
        <f t="shared" si="1"/>
        <v>0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H44+'Mar2025'!I44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/>
      <c r="I45" s="46">
        <f>H45+'Mar2025'!I45</f>
        <v>1534.01</v>
      </c>
      <c r="J45" s="59">
        <f t="shared" si="1"/>
        <v>1.5340100000000001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H46+'Mar2025'!I46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H47+'Mar2025'!I47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H48+'Mar2025'!I48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H49+'Mar2025'!I49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0</v>
      </c>
      <c r="I50" s="47">
        <f>SUM(I40:I49)</f>
        <v>7065.26</v>
      </c>
      <c r="J50" s="74">
        <f>+I50/G50</f>
        <v>0.29469280500521378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>
        <v>346.18</v>
      </c>
      <c r="I53" s="46">
        <f>H53+'Mar2025'!I53</f>
        <v>20401.18</v>
      </c>
      <c r="J53" s="59">
        <f>+I53/G53</f>
        <v>0.93369244851258582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/>
      <c r="I54" s="46">
        <f>H54+'Mar2025'!I54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>
        <v>100</v>
      </c>
      <c r="I55" s="46">
        <f>H55+'Mar2025'!I55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446.18</v>
      </c>
      <c r="I56" s="47">
        <f>SUM(I53:I55)</f>
        <v>21009.170000000002</v>
      </c>
      <c r="J56" s="59">
        <f>+I56/G56</f>
        <v>0.89210912951167731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H59+'Mar2025'!I59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H60+'Mar2025'!I60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H61+'Mar2025'!I61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H62+'Mar2025'!I62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H66+'Mar2025'!I66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/>
      <c r="I67" s="46">
        <f>H67+'Mar2025'!I67</f>
        <v>416.44</v>
      </c>
      <c r="J67" s="59">
        <f>+I67/G67</f>
        <v>0.3470333333333333</v>
      </c>
    </row>
    <row r="68" spans="2:11" x14ac:dyDescent="0.25">
      <c r="C68" s="4" t="s">
        <v>60</v>
      </c>
      <c r="F68" s="19" t="s">
        <v>158</v>
      </c>
      <c r="G68" s="102">
        <v>800</v>
      </c>
      <c r="H68" s="6">
        <v>12</v>
      </c>
      <c r="I68" s="46">
        <f>H68+'Mar2025'!I68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>
        <v>60</v>
      </c>
      <c r="I69" s="46">
        <f>H69+'Mar2025'!I69</f>
        <v>60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72</v>
      </c>
      <c r="I70" s="54">
        <f>SUM(I66:I69)</f>
        <v>886.44</v>
      </c>
      <c r="J70" s="59">
        <f>+I70/G70</f>
        <v>0.37720851063829791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H73+'Mar2025'!I73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H74+'Mar2025'!I74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H75+'Mar2025'!I75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H76+'Mar2025'!I76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6">
        <f>H80+'Mar2025'!I80</f>
        <v>2975</v>
      </c>
      <c r="J80" s="59">
        <f>+I80/G80</f>
        <v>0.27045454545454545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/>
      <c r="I81" s="46">
        <f>H81+'Mar2025'!I81</f>
        <v>5758.85</v>
      </c>
      <c r="J81" s="59">
        <f>+I81/G81</f>
        <v>0.44298846153846155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H82+'Mar2025'!I82</f>
        <v>1770</v>
      </c>
      <c r="J82" s="59">
        <f>+I82/G82</f>
        <v>0.39333333333333331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H83+'Mar2025'!I83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H84+'Mar2025'!I84</f>
        <v>4414</v>
      </c>
      <c r="J84" s="59">
        <f>+I84/G84</f>
        <v>0.44140000000000001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H85+'Mar2025'!I85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6">
        <f>H86+'Mar2025'!I86</f>
        <v>0</v>
      </c>
      <c r="J86" s="65">
        <f>+I86/G86</f>
        <v>0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H87+'Mar2025'!I87</f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1145</v>
      </c>
      <c r="I88" s="47">
        <f>SUM(I80:I87)</f>
        <v>14917.85</v>
      </c>
      <c r="J88" s="59">
        <f>+I88/G88</f>
        <v>0.31740106382978722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H91+'Mar2025'!I91</f>
        <v>0</v>
      </c>
      <c r="J91" s="59">
        <f>+I91/G91</f>
        <v>0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0</v>
      </c>
      <c r="J92" s="59">
        <f>+I92/G92</f>
        <v>0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1157.1099999999999</v>
      </c>
      <c r="I95" s="46">
        <f>H95+'Mar2025'!I95</f>
        <v>5970.8499999999995</v>
      </c>
      <c r="J95" s="59">
        <f t="shared" ref="J95:J101" si="2">+I95/G95</f>
        <v>0.85297857142857136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>
        <v>77.180000000000007</v>
      </c>
      <c r="I96" s="46">
        <f>H96+'Mar2025'!I96</f>
        <v>77.180000000000007</v>
      </c>
      <c r="J96" s="59">
        <f t="shared" si="2"/>
        <v>1.6421276595744681E-2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1627.07</v>
      </c>
      <c r="I97" s="46">
        <f>H97+'Mar2025'!I97</f>
        <v>6303.16</v>
      </c>
      <c r="J97" s="59">
        <f t="shared" si="2"/>
        <v>0.46690074074074073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630.80999999999995</v>
      </c>
      <c r="I98" s="46">
        <f>H98+'Mar2025'!I98</f>
        <v>1193.97</v>
      </c>
      <c r="J98" s="59">
        <f t="shared" si="2"/>
        <v>0.53065333333333331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480</v>
      </c>
      <c r="I99" s="46">
        <f>H99+'Mar2025'!I99</f>
        <v>1954</v>
      </c>
      <c r="J99" s="59">
        <f t="shared" si="2"/>
        <v>0.32566666666666666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1054.7</v>
      </c>
      <c r="I100" s="46">
        <f>H100+'Mar2025'!I100</f>
        <v>2001.76</v>
      </c>
      <c r="J100" s="59">
        <f t="shared" si="2"/>
        <v>0.40035199999999999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5026.87</v>
      </c>
      <c r="I101" s="47">
        <f>SUM(I95:I100)</f>
        <v>17500.919999999998</v>
      </c>
      <c r="J101" s="59">
        <f t="shared" si="2"/>
        <v>0.45516046814044209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H104+'Mar2025'!I104</f>
        <v>0</v>
      </c>
      <c r="J104" s="59">
        <f>+I104/G104</f>
        <v>0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H105+'Mar2025'!I105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H106+'Mar2025'!I106</f>
        <v>0</v>
      </c>
      <c r="J106" s="59">
        <f>+I106/G106</f>
        <v>0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0</v>
      </c>
      <c r="J107" s="59">
        <f>+I107/G107</f>
        <v>0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6">
        <f>H110+'Mar2025'!I110</f>
        <v>17535.04</v>
      </c>
      <c r="J110" s="59">
        <f>+I110/G110</f>
        <v>0.37520145501230345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6">
        <f>H111+'Mar2025'!I111</f>
        <v>10000</v>
      </c>
      <c r="J111" s="59">
        <f>+I111/G111</f>
        <v>0.33333333333333331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H112+'Mar2025'!I112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1275.1600000000001</v>
      </c>
      <c r="I113" s="46">
        <f>H113+'Mar2025'!I113</f>
        <v>2658.5600000000004</v>
      </c>
      <c r="J113" s="59">
        <f>+I113/G113</f>
        <v>0.1787868190988568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H114+'Mar2025'!I114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H115+'Mar2025'!I115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H116+'Mar2025'!I116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1841</v>
      </c>
      <c r="I117" s="46">
        <f>H117+'Mar2025'!I117</f>
        <v>7324</v>
      </c>
      <c r="J117" s="65">
        <f>+I117/G117</f>
        <v>0.36620000000000003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H118+'Mar2025'!I118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9999.92</v>
      </c>
      <c r="I119" s="47">
        <f>SUM(I110:I118)</f>
        <v>37517.600000000006</v>
      </c>
      <c r="J119" s="74">
        <f>+I119/G119</f>
        <v>0.31936667376037459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1949.6</v>
      </c>
      <c r="I122" s="46">
        <f>H122+'Mar2025'!I122</f>
        <v>7798.4</v>
      </c>
      <c r="J122" s="59">
        <f>+I122/G122</f>
        <v>0.33333618294507372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149.13999999999999</v>
      </c>
      <c r="I123" s="46">
        <f>H123+'Mar2025'!I123</f>
        <v>596.55999999999995</v>
      </c>
      <c r="J123" s="59">
        <f>+I123/G123</f>
        <v>0.33346003353828951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/>
      <c r="I124" s="46">
        <f>H124+'Mar2025'!I124</f>
        <v>300</v>
      </c>
      <c r="J124" s="59">
        <f>+I124/G124</f>
        <v>0.5</v>
      </c>
    </row>
    <row r="125" spans="1:11" x14ac:dyDescent="0.25">
      <c r="G125" s="32">
        <f>SUM(G122:G124)</f>
        <v>25784</v>
      </c>
      <c r="H125" s="32">
        <f>SUM(H122:H124)</f>
        <v>2098.7399999999998</v>
      </c>
      <c r="I125" s="54">
        <f>SUM(I122:I124)</f>
        <v>8694.9599999999991</v>
      </c>
      <c r="J125" s="59">
        <f>+I125/G125</f>
        <v>0.33722308408315232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2046</v>
      </c>
      <c r="I128" s="46">
        <f>H128+'Mar2025'!I128</f>
        <v>7998</v>
      </c>
      <c r="J128" s="59">
        <f>+I128/G128</f>
        <v>0.32354368932038835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156.52000000000001</v>
      </c>
      <c r="I129" s="46">
        <f>H129+'Mar2025'!I129</f>
        <v>611.84999999999991</v>
      </c>
      <c r="J129" s="59">
        <f>+I129/G129</f>
        <v>0.32390153520381149</v>
      </c>
      <c r="K129" s="71"/>
    </row>
    <row r="130" spans="1:11" x14ac:dyDescent="0.25">
      <c r="G130" s="32">
        <f>SUM(G128:G129)</f>
        <v>26609</v>
      </c>
      <c r="H130" s="32">
        <f>SUM(H128:H129)</f>
        <v>2202.52</v>
      </c>
      <c r="I130" s="47">
        <f>SUM(I128:I129)</f>
        <v>8609.85</v>
      </c>
      <c r="J130" s="59">
        <f>+I130/G130</f>
        <v>0.32356909316396709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H133+'Mar2025'!I133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H134+'Mar2025'!I134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H135+'Mar2025'!I135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H136+'Mar2025'!I136</f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H137+'Mar2025'!I137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H138+'Mar2025'!I138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H139+'Mar2025'!I139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0</v>
      </c>
      <c r="I140" s="67">
        <f>SUM(I133:I139)</f>
        <v>3240</v>
      </c>
      <c r="J140" s="59">
        <f>+I140/G140</f>
        <v>0.20903225806451614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308.43</v>
      </c>
      <c r="I143" s="46">
        <f>H143+'Mar2025'!I143</f>
        <v>1342.15</v>
      </c>
      <c r="J143" s="59">
        <f t="shared" ref="J143:J149" si="3">+I143/G143</f>
        <v>0.37281944444444448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452.21</v>
      </c>
      <c r="I144" s="46">
        <f>H144+'Mar2025'!I144</f>
        <v>1808.47</v>
      </c>
      <c r="J144" s="59">
        <f t="shared" si="3"/>
        <v>0.36169400000000002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6">
        <f>H145+'Mar2025'!I145</f>
        <v>940</v>
      </c>
      <c r="J145" s="59">
        <f t="shared" si="3"/>
        <v>0.31333333333333335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H146+'Mar2025'!I146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H147+'Mar2025'!I147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H148+'Mar2025'!I148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995.64</v>
      </c>
      <c r="I149" s="47">
        <f>SUM(I143:I148)</f>
        <v>4895.62</v>
      </c>
      <c r="J149" s="59">
        <f t="shared" si="3"/>
        <v>0.38548188976377951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H152+'Mar2025'!I152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H153+'Mar2025'!I153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H157+'Mar2025'!I157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H158+'Mar2025'!I158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980</v>
      </c>
      <c r="I162" s="46">
        <f>H162+'Mar2025'!I162</f>
        <v>4452</v>
      </c>
      <c r="J162" s="59">
        <f>+I162/G162</f>
        <v>0.25480769230769229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74.97</v>
      </c>
      <c r="I163" s="46">
        <f>H163+'Mar2025'!I163</f>
        <v>340.59000000000003</v>
      </c>
      <c r="J163" s="59">
        <f t="shared" ref="J163:J164" si="4">+I163/G163</f>
        <v>0.25493263473053895</v>
      </c>
    </row>
    <row r="164" spans="1:11" x14ac:dyDescent="0.25">
      <c r="G164" s="32">
        <f>SUM(G162:G163)</f>
        <v>18808</v>
      </c>
      <c r="H164" s="32">
        <f>SUM(H162:H163)</f>
        <v>1054.97</v>
      </c>
      <c r="I164" s="47">
        <f>SUM(I162:I163)</f>
        <v>4792.59</v>
      </c>
      <c r="J164" s="59">
        <f t="shared" si="4"/>
        <v>0.25481656741811998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456</v>
      </c>
      <c r="I167" s="46">
        <f>H167+'Mar2025'!I167</f>
        <v>1812</v>
      </c>
      <c r="J167" s="59">
        <f>+I167/G167</f>
        <v>0.24198717948717949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34.880000000000003</v>
      </c>
      <c r="I168" s="46">
        <f>H168+'Mar2025'!I168</f>
        <v>138.63</v>
      </c>
      <c r="J168" s="59">
        <f t="shared" ref="J168:J169" si="5">+I168/G168</f>
        <v>0.24236013986013985</v>
      </c>
    </row>
    <row r="169" spans="1:11" x14ac:dyDescent="0.25">
      <c r="G169" s="32">
        <f>SUM(G167:G168)</f>
        <v>8060</v>
      </c>
      <c r="H169" s="32">
        <f>SUM(H167:H168)</f>
        <v>490.88</v>
      </c>
      <c r="I169" s="47">
        <f>SUM(I167:I168)</f>
        <v>1950.63</v>
      </c>
      <c r="J169" s="59">
        <f t="shared" si="5"/>
        <v>0.24201364764267991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840</v>
      </c>
      <c r="I172" s="46">
        <f>H172+'Mar2025'!I172</f>
        <v>3228</v>
      </c>
      <c r="J172" s="59">
        <f>+I172/G172</f>
        <v>0.32318782539046859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64.260000000000005</v>
      </c>
      <c r="I173" s="46">
        <f>H173+'Mar2025'!I173</f>
        <v>246.97000000000003</v>
      </c>
      <c r="J173" s="59">
        <f t="shared" ref="J173:J174" si="6">+I173/G173</f>
        <v>0.32325916230366497</v>
      </c>
    </row>
    <row r="174" spans="1:11" x14ac:dyDescent="0.25">
      <c r="G174" s="32">
        <f>SUM(G172:G173)</f>
        <v>10752</v>
      </c>
      <c r="H174" s="32">
        <f>SUM(H172:H173)</f>
        <v>904.26</v>
      </c>
      <c r="I174" s="47">
        <f>SUM(I172:I173)</f>
        <v>3474.9700000000003</v>
      </c>
      <c r="J174" s="59">
        <f t="shared" si="6"/>
        <v>0.32319289434523812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24436.98</v>
      </c>
      <c r="I176" s="22">
        <f>SUM(I50,I56,I63,I70,I77,I88,I92,I101,I107,I119,I125,I130,I140,I149,I154,I159,I164,I169,I174)</f>
        <v>136251.61000000002</v>
      </c>
      <c r="J176" s="59">
        <f>+I176/G176</f>
        <v>0.33707874313790009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-2669.1100000000006</v>
      </c>
      <c r="I178" s="96">
        <f>I36-I176</f>
        <v>-15028.460000000021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FBC2-E02E-47BB-93EA-FA5C52F30A58}">
  <dimension ref="A1:O179"/>
  <sheetViews>
    <sheetView topLeftCell="B112" zoomScale="180" zoomScaleNormal="180" zoomScaleSheetLayoutView="90" workbookViewId="0">
      <selection activeCell="G8" sqref="G8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233</v>
      </c>
      <c r="I1" s="42" t="s">
        <v>234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7480</v>
      </c>
      <c r="I7" s="46">
        <f>H7+'Apr2025'!I7</f>
        <v>70434</v>
      </c>
      <c r="J7" s="59">
        <f>+I7/G7</f>
        <v>0.40248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400</v>
      </c>
      <c r="I8" s="46">
        <f>H8+'Apr2025'!I8</f>
        <v>4770</v>
      </c>
      <c r="J8" s="61">
        <f>+I8/G8</f>
        <v>0.47699999999999998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H9+'Apr2025'!I9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462.43</v>
      </c>
      <c r="I10" s="46">
        <f>H10+'Apr2025'!I10</f>
        <v>2391.31</v>
      </c>
      <c r="J10" s="59">
        <f>+I10/G10</f>
        <v>0.29891374999999998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H11+'Apr2025'!I11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2100</v>
      </c>
      <c r="I12" s="46">
        <f>H12+'Apr2025'!I12</f>
        <v>20407</v>
      </c>
      <c r="J12" s="59">
        <f>+I12/G12</f>
        <v>1.1337222222222223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H13+'Apr2025'!I13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10442.43</v>
      </c>
      <c r="I14" s="47">
        <f>SUM(I7:I13)</f>
        <v>98767.31</v>
      </c>
      <c r="J14" s="59">
        <f>+I14/G14</f>
        <v>0.46588353773584906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H17+'Apr2025'!I17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H18+'Apr2025'!I18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H19+'Apr2025'!I19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1.53</v>
      </c>
      <c r="I20" s="46">
        <f>H20+'Apr2025'!I20</f>
        <v>9.8099999999999987</v>
      </c>
      <c r="J20" s="59">
        <f>+I20/G20</f>
        <v>0.24524999999999997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H21+'Apr2025'!I21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1.53</v>
      </c>
      <c r="I22" s="48">
        <f>SUM(I17:I21)</f>
        <v>59.81</v>
      </c>
      <c r="J22" s="59">
        <f>+I22/G22</f>
        <v>1.0096218771100608E-3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H25+'Apr2025'!I25</f>
        <v>35200</v>
      </c>
      <c r="J25" s="59">
        <f t="shared" ref="J25:J31" si="0">+I25/G25</f>
        <v>0.41656804733727809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H26+'Apr2025'!I26</f>
        <v>4000</v>
      </c>
      <c r="J26" s="59">
        <f t="shared" si="0"/>
        <v>0.41666666666666669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H27+'Apr2025'!I27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/>
      <c r="I28" s="46">
        <f>H28+'Apr2025'!I28</f>
        <v>1479.99</v>
      </c>
      <c r="J28" s="60">
        <f t="shared" si="0"/>
        <v>0.246665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H29+'Apr2025'!I29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H30+'Apr2025'!I30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7840</v>
      </c>
      <c r="I31" s="48">
        <f>SUM(I25:I30)</f>
        <v>40679.99</v>
      </c>
      <c r="J31" s="74">
        <f t="shared" si="0"/>
        <v>0.38705984776403424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H34+'Apr2025'!I34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18283.96</v>
      </c>
      <c r="I36" s="51">
        <f>SUM(I14,I22,I31,I34)</f>
        <v>139507.10999999999</v>
      </c>
      <c r="J36" s="59">
        <f>+I36/G36</f>
        <v>0.37069434553860869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H40+'Apr2025'!I40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>
        <v>250</v>
      </c>
      <c r="I41" s="46">
        <f>H41+'Apr2025'!I41</f>
        <v>250</v>
      </c>
      <c r="J41" s="59">
        <f t="shared" si="1"/>
        <v>1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H42+'Apr2025'!I42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>
        <v>268.04000000000002</v>
      </c>
      <c r="I43" s="46">
        <f>H43+'Apr2025'!I43</f>
        <v>268.04000000000002</v>
      </c>
      <c r="J43" s="59">
        <f t="shared" si="1"/>
        <v>2.6804000000000001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H44+'Apr2025'!I44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/>
      <c r="I45" s="46">
        <f>H45+'Apr2025'!I45</f>
        <v>1534.01</v>
      </c>
      <c r="J45" s="59">
        <f t="shared" si="1"/>
        <v>1.5340100000000001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H46+'Apr2025'!I46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H47+'Apr2025'!I47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H48+'Apr2025'!I48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H49+'Apr2025'!I49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518.04</v>
      </c>
      <c r="I50" s="47">
        <f>SUM(I40:I49)</f>
        <v>7583.3</v>
      </c>
      <c r="J50" s="74">
        <f>+I50/G50</f>
        <v>0.3163003128258603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>
        <v>750</v>
      </c>
      <c r="I53" s="46">
        <f>H53+'Apr2025'!I53</f>
        <v>21151.18</v>
      </c>
      <c r="J53" s="59">
        <f>+I53/G53</f>
        <v>0.96801739130434783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/>
      <c r="I54" s="46">
        <f>H54+'Apr2025'!I54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H55+'Apr2025'!I55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750</v>
      </c>
      <c r="I56" s="47">
        <f>SUM(I53:I55)</f>
        <v>21759.170000000002</v>
      </c>
      <c r="J56" s="59">
        <f>+I56/G56</f>
        <v>0.9239562632696392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H59+'Apr2025'!I59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H60+'Apr2025'!I60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H61+'Apr2025'!I61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H62+'Apr2025'!I62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H66+'Apr2025'!I66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429.7</v>
      </c>
      <c r="I67" s="46">
        <f>H67+'Apr2025'!I67</f>
        <v>846.14</v>
      </c>
      <c r="J67" s="59">
        <f>+I67/G67</f>
        <v>0.70511666666666661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H68+'Apr2025'!I68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>
        <v>60</v>
      </c>
      <c r="I69" s="46">
        <f>H69+'Apr2025'!I69</f>
        <v>120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489.7</v>
      </c>
      <c r="I70" s="54">
        <f>SUM(I66:I69)</f>
        <v>1376.1399999999999</v>
      </c>
      <c r="J70" s="59">
        <f>+I70/G70</f>
        <v>0.58559148936170202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H73+'Apr2025'!I73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H74+'Apr2025'!I74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H75+'Apr2025'!I75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H76+'Apr2025'!I76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6">
        <f>H80+'Apr2025'!I80</f>
        <v>2975</v>
      </c>
      <c r="J80" s="59">
        <f>+I80/G80</f>
        <v>0.27045454545454545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>
        <v>521.88</v>
      </c>
      <c r="I81" s="46">
        <f>H81+'Apr2025'!I81</f>
        <v>6280.7300000000005</v>
      </c>
      <c r="J81" s="59">
        <f>+I81/G81</f>
        <v>0.48313307692307694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1154</v>
      </c>
      <c r="I82" s="46">
        <f>H82+'Apr2025'!I82</f>
        <v>2924</v>
      </c>
      <c r="J82" s="59">
        <f>+I82/G82</f>
        <v>0.64977777777777779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H83+'Apr2025'!I83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H84+'Apr2025'!I84</f>
        <v>5205</v>
      </c>
      <c r="J84" s="59">
        <f>+I84/G84</f>
        <v>0.52049999999999996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H85+'Apr2025'!I85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6">
        <f>H86+'Apr2025'!I86</f>
        <v>0</v>
      </c>
      <c r="J86" s="65">
        <f>+I86/G86</f>
        <v>0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H87+'Apr2025'!I87</f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2466.88</v>
      </c>
      <c r="I88" s="47">
        <f>SUM(I80:I87)</f>
        <v>17384.73</v>
      </c>
      <c r="J88" s="59">
        <f>+I88/G88</f>
        <v>0.36988787234042553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H91+'Apr2025'!I91</f>
        <v>0</v>
      </c>
      <c r="J91" s="59">
        <f>+I91/G91</f>
        <v>0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0</v>
      </c>
      <c r="J92" s="59">
        <f>+I92/G92</f>
        <v>0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662.5</v>
      </c>
      <c r="I95" s="46">
        <f>H95+'Apr2025'!I95</f>
        <v>6633.3499999999995</v>
      </c>
      <c r="J95" s="59">
        <f t="shared" ref="J95:J101" si="2">+I95/G95</f>
        <v>0.9476214285714285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>
        <v>4429.6000000000004</v>
      </c>
      <c r="I96" s="46">
        <f>H96+'Apr2025'!I96</f>
        <v>4506.7800000000007</v>
      </c>
      <c r="J96" s="59">
        <f t="shared" si="2"/>
        <v>0.9588893617021278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744.78</v>
      </c>
      <c r="I97" s="46">
        <f>H97+'Apr2025'!I97</f>
        <v>7047.94</v>
      </c>
      <c r="J97" s="59">
        <f t="shared" si="2"/>
        <v>0.52206962962962955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262.27999999999997</v>
      </c>
      <c r="I98" s="46">
        <f>H98+'Apr2025'!I98</f>
        <v>1456.25</v>
      </c>
      <c r="J98" s="59">
        <f t="shared" si="2"/>
        <v>0.64722222222222225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480</v>
      </c>
      <c r="I99" s="46">
        <f>H99+'Apr2025'!I99</f>
        <v>2434</v>
      </c>
      <c r="J99" s="59">
        <f t="shared" si="2"/>
        <v>0.40566666666666668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455.3</v>
      </c>
      <c r="I100" s="46">
        <f>H100+'Apr2025'!I100</f>
        <v>2457.06</v>
      </c>
      <c r="J100" s="59">
        <f t="shared" si="2"/>
        <v>0.49141200000000002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7034.46</v>
      </c>
      <c r="I101" s="47">
        <f>SUM(I95:I100)</f>
        <v>24535.38</v>
      </c>
      <c r="J101" s="59">
        <f t="shared" si="2"/>
        <v>0.63811131339401828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>
        <v>318.22000000000003</v>
      </c>
      <c r="I104" s="46">
        <f>H104+'Apr2025'!I104</f>
        <v>318.22000000000003</v>
      </c>
      <c r="J104" s="59">
        <f>+I104/G104</f>
        <v>1.0607333333333335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H105+'Apr2025'!I105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>
        <v>250</v>
      </c>
      <c r="I106" s="46">
        <f>H106+'Apr2025'!I106</f>
        <v>250</v>
      </c>
      <c r="J106" s="59">
        <f>+I106/G106</f>
        <v>0.5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568.22</v>
      </c>
      <c r="I107" s="47">
        <f>SUM(I104:I106)</f>
        <v>568.22</v>
      </c>
      <c r="J107" s="59">
        <f>+I107/G107</f>
        <v>0.71027499999999999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6">
        <f>H110+'Apr2025'!I110</f>
        <v>21918.800000000003</v>
      </c>
      <c r="J110" s="59">
        <f>+I110/G110</f>
        <v>0.46900181876537933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6">
        <f>H111+'Apr2025'!I111</f>
        <v>12500</v>
      </c>
      <c r="J111" s="59">
        <f>+I111/G111</f>
        <v>0.41666666666666669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H112+'Apr2025'!I112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1239.08</v>
      </c>
      <c r="I113" s="46">
        <f>H113+'Apr2025'!I113</f>
        <v>3897.6400000000003</v>
      </c>
      <c r="J113" s="59">
        <f>+I113/G113</f>
        <v>0.26211432414256897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H114+'Apr2025'!I114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H115+'Apr2025'!I115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H116+'Apr2025'!I116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1841</v>
      </c>
      <c r="I117" s="46">
        <f>H117+'Apr2025'!I117</f>
        <v>9165</v>
      </c>
      <c r="J117" s="65">
        <f>+I117/G117</f>
        <v>0.45824999999999999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H118+'Apr2025'!I118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9963.84</v>
      </c>
      <c r="I119" s="47">
        <f>SUM(I110:I118)</f>
        <v>47481.440000000002</v>
      </c>
      <c r="J119" s="74">
        <f>+I119/G119</f>
        <v>0.40418335816131096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2234.6</v>
      </c>
      <c r="I122" s="46">
        <f>H122+'Apr2025'!I122</f>
        <v>10033</v>
      </c>
      <c r="J122" s="59">
        <f>+I122/G122</f>
        <v>0.42885231887155373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170.95</v>
      </c>
      <c r="I123" s="46">
        <f>H123+'Apr2025'!I123</f>
        <v>767.51</v>
      </c>
      <c r="J123" s="59">
        <f>+I123/G123</f>
        <v>0.42901621017328118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>
        <v>150</v>
      </c>
      <c r="I124" s="46">
        <f>H124+'Apr2025'!I124</f>
        <v>450</v>
      </c>
      <c r="J124" s="59">
        <f>+I124/G124</f>
        <v>0.75</v>
      </c>
    </row>
    <row r="125" spans="1:11" x14ac:dyDescent="0.25">
      <c r="G125" s="32">
        <f>SUM(G122:G124)</f>
        <v>25784</v>
      </c>
      <c r="H125" s="32">
        <f>SUM(H122:H124)</f>
        <v>2555.5499999999997</v>
      </c>
      <c r="I125" s="54">
        <f>SUM(I122:I124)</f>
        <v>11250.51</v>
      </c>
      <c r="J125" s="59">
        <f>+I125/G125</f>
        <v>0.43633687558175616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1953</v>
      </c>
      <c r="I128" s="46">
        <f>H128+'Apr2025'!I128</f>
        <v>9951</v>
      </c>
      <c r="J128" s="59">
        <f>+I128/G128</f>
        <v>0.40254854368932041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149.41</v>
      </c>
      <c r="I129" s="46">
        <f>H129+'Apr2025'!I129</f>
        <v>761.25999999999988</v>
      </c>
      <c r="J129" s="59">
        <f>+I129/G129</f>
        <v>0.40299629433562723</v>
      </c>
      <c r="K129" s="71"/>
    </row>
    <row r="130" spans="1:11" x14ac:dyDescent="0.25">
      <c r="G130" s="32">
        <f>SUM(G128:G129)</f>
        <v>26609</v>
      </c>
      <c r="H130" s="32">
        <f>SUM(H128:H129)</f>
        <v>2102.41</v>
      </c>
      <c r="I130" s="47">
        <f>SUM(I128:I129)</f>
        <v>10712.26</v>
      </c>
      <c r="J130" s="59">
        <f>+I130/G130</f>
        <v>0.4025803299635462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H133+'Apr2025'!I133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H134+'Apr2025'!I134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H135+'Apr2025'!I135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H136+'Apr2025'!I136</f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H137+'Apr2025'!I137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H138+'Apr2025'!I138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H139+'Apr2025'!I139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0</v>
      </c>
      <c r="I140" s="67">
        <f>SUM(I133:I139)</f>
        <v>3240</v>
      </c>
      <c r="J140" s="59">
        <f>+I140/G140</f>
        <v>0.20903225806451614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364.88</v>
      </c>
      <c r="I143" s="46">
        <f>H143+'Apr2025'!I143</f>
        <v>1707.0300000000002</v>
      </c>
      <c r="J143" s="59">
        <f t="shared" ref="J143:J149" si="3">+I143/G143</f>
        <v>0.47417500000000007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451.15</v>
      </c>
      <c r="I144" s="46">
        <f>H144+'Apr2025'!I144</f>
        <v>2259.62</v>
      </c>
      <c r="J144" s="59">
        <f t="shared" si="3"/>
        <v>0.45192399999999999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6">
        <f>H145+'Apr2025'!I145</f>
        <v>1175</v>
      </c>
      <c r="J145" s="59">
        <f t="shared" si="3"/>
        <v>0.39166666666666666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H146+'Apr2025'!I146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H147+'Apr2025'!I147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H148+'Apr2025'!I148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1051.03</v>
      </c>
      <c r="I149" s="47">
        <f>SUM(I143:I148)</f>
        <v>5946.65</v>
      </c>
      <c r="J149" s="59">
        <f t="shared" si="3"/>
        <v>0.46824015748031494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H152+'Apr2025'!I152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H153+'Apr2025'!I153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H157+'Apr2025'!I157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H158+'Apr2025'!I158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1204</v>
      </c>
      <c r="I162" s="46">
        <f>H162+'Apr2025'!I162</f>
        <v>5656</v>
      </c>
      <c r="J162" s="59">
        <f>+I162/G162</f>
        <v>0.32371794871794873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92.11</v>
      </c>
      <c r="I163" s="46">
        <f>H163+'Apr2025'!I163</f>
        <v>432.70000000000005</v>
      </c>
      <c r="J163" s="59">
        <f t="shared" ref="J163:J164" si="4">+I163/G163</f>
        <v>0.32387724550898206</v>
      </c>
    </row>
    <row r="164" spans="1:11" x14ac:dyDescent="0.25">
      <c r="G164" s="32">
        <f>SUM(G162:G163)</f>
        <v>18808</v>
      </c>
      <c r="H164" s="32">
        <f>SUM(H162:H163)</f>
        <v>1296.1099999999999</v>
      </c>
      <c r="I164" s="47">
        <f>SUM(I162:I163)</f>
        <v>6088.7</v>
      </c>
      <c r="J164" s="59">
        <f t="shared" si="4"/>
        <v>0.32372926414291792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432</v>
      </c>
      <c r="I167" s="46">
        <f>H167+'Apr2025'!I167</f>
        <v>2244</v>
      </c>
      <c r="J167" s="59">
        <f>+I167/G167</f>
        <v>0.29967948717948717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33.04</v>
      </c>
      <c r="I168" s="46">
        <f>H168+'Apr2025'!I168</f>
        <v>171.67</v>
      </c>
      <c r="J168" s="59">
        <f t="shared" ref="J168:J169" si="5">+I168/G168</f>
        <v>0.30012237762237759</v>
      </c>
    </row>
    <row r="169" spans="1:11" x14ac:dyDescent="0.25">
      <c r="G169" s="32">
        <f>SUM(G167:G168)</f>
        <v>8060</v>
      </c>
      <c r="H169" s="32">
        <f>SUM(H167:H168)</f>
        <v>465.04</v>
      </c>
      <c r="I169" s="47">
        <f>SUM(I167:I168)</f>
        <v>2415.67</v>
      </c>
      <c r="J169" s="59">
        <f t="shared" si="5"/>
        <v>0.29971091811414391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816</v>
      </c>
      <c r="I172" s="46">
        <f>H172+'Apr2025'!I172</f>
        <v>4044</v>
      </c>
      <c r="J172" s="59">
        <f>+I172/G172</f>
        <v>0.40488586303564278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62.42</v>
      </c>
      <c r="I173" s="46">
        <f>H173+'Apr2025'!I173</f>
        <v>309.39000000000004</v>
      </c>
      <c r="J173" s="59">
        <f t="shared" ref="J173:J174" si="6">+I173/G173</f>
        <v>0.40496073298429325</v>
      </c>
    </row>
    <row r="174" spans="1:11" x14ac:dyDescent="0.25">
      <c r="G174" s="32">
        <f>SUM(G172:G173)</f>
        <v>10752</v>
      </c>
      <c r="H174" s="32">
        <f>SUM(H172:H173)</f>
        <v>878.42</v>
      </c>
      <c r="I174" s="47">
        <f>SUM(I172:I173)</f>
        <v>4353.3900000000003</v>
      </c>
      <c r="J174" s="59">
        <f t="shared" si="6"/>
        <v>0.40489118303571431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30139.699999999997</v>
      </c>
      <c r="I176" s="22">
        <f>SUM(I50,I56,I63,I70,I77,I88,I92,I101,I107,I119,I125,I130,I140,I149,I154,I159,I164,I169,I174)</f>
        <v>166391.31000000006</v>
      </c>
      <c r="J176" s="59">
        <f>+I176/G176</f>
        <v>0.41164264880149837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-11855.739999999998</v>
      </c>
      <c r="I178" s="96">
        <f>I36-I176</f>
        <v>-26884.20000000007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7F0B-110F-4A33-9BA5-FE2FD1C696A1}">
  <dimension ref="A1:O179"/>
  <sheetViews>
    <sheetView topLeftCell="A125" zoomScale="130" zoomScaleNormal="130" zoomScaleSheetLayoutView="90" workbookViewId="0">
      <selection activeCell="I147" sqref="I147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236</v>
      </c>
      <c r="I1" s="42" t="s">
        <v>237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14335</v>
      </c>
      <c r="I7" s="46">
        <f>H7+'May2025'!I7</f>
        <v>84769</v>
      </c>
      <c r="J7" s="59">
        <f>+I7/G7</f>
        <v>0.48439428571428572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90</v>
      </c>
      <c r="I8" s="46">
        <f>H8+'May2025'!I8</f>
        <v>4860</v>
      </c>
      <c r="J8" s="61">
        <f>+I8/G8</f>
        <v>0.48599999999999999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H9+'May2025'!I9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213.55</v>
      </c>
      <c r="I10" s="46">
        <f>H10+'May2025'!I10</f>
        <v>2604.86</v>
      </c>
      <c r="J10" s="59">
        <f>+I10/G10</f>
        <v>0.32560749999999999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H11+'May2025'!I11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/>
      <c r="I12" s="46">
        <f>H12+'May2025'!I12</f>
        <v>20407</v>
      </c>
      <c r="J12" s="59">
        <f>+I12/G12</f>
        <v>1.1337222222222223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H13+'May2025'!I13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14638.55</v>
      </c>
      <c r="I14" s="47">
        <f>SUM(I7:I13)</f>
        <v>113405.86</v>
      </c>
      <c r="J14" s="59">
        <f>+I14/G14</f>
        <v>0.53493330188679244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H17+'May2025'!I17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H18+'May2025'!I18</f>
        <v>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H19+'May2025'!I19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1.48</v>
      </c>
      <c r="I20" s="46">
        <f>H20+'May2025'!I20</f>
        <v>11.29</v>
      </c>
      <c r="J20" s="59">
        <f>+I20/G20</f>
        <v>0.28225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H21+'May2025'!I21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1.48</v>
      </c>
      <c r="I22" s="48">
        <f>SUM(I17:I21)</f>
        <v>61.29</v>
      </c>
      <c r="J22" s="59">
        <f>+I22/G22</f>
        <v>1.0346049966239027E-3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H25+'May2025'!I25</f>
        <v>42240</v>
      </c>
      <c r="J25" s="59">
        <f t="shared" ref="J25:J31" si="0">+I25/G25</f>
        <v>0.49988165680473373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H26+'May2025'!I26</f>
        <v>4800</v>
      </c>
      <c r="J26" s="59">
        <f t="shared" si="0"/>
        <v>0.5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H27+'May2025'!I27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430</v>
      </c>
      <c r="I28" s="46">
        <f>H28+'May2025'!I28</f>
        <v>1909.99</v>
      </c>
      <c r="J28" s="60">
        <f t="shared" si="0"/>
        <v>0.31833166666666668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H29+'May2025'!I29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H30+'May2025'!I30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8270</v>
      </c>
      <c r="I31" s="48">
        <f>SUM(I25:I30)</f>
        <v>48949.99</v>
      </c>
      <c r="J31" s="74">
        <f t="shared" si="0"/>
        <v>0.46574681255946715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H34+'May2025'!I34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22910.03</v>
      </c>
      <c r="I36" s="51">
        <f>SUM(I14,I22,I31,I34)</f>
        <v>162417.13999999998</v>
      </c>
      <c r="J36" s="59">
        <f>+I36/G36</f>
        <v>0.43157022904820108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H40+'May2025'!I40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H41+'May2025'!I41</f>
        <v>250</v>
      </c>
      <c r="J41" s="59">
        <f t="shared" si="1"/>
        <v>1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H42+'May2025'!I42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H43+'May2025'!I43</f>
        <v>268.04000000000002</v>
      </c>
      <c r="J43" s="59">
        <f t="shared" si="1"/>
        <v>2.6804000000000001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H44+'May2025'!I44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>
        <v>35.200000000000003</v>
      </c>
      <c r="I45" s="46">
        <f>H45+'May2025'!I45</f>
        <v>1569.21</v>
      </c>
      <c r="J45" s="59">
        <f t="shared" si="1"/>
        <v>1.56921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H46+'May2025'!I46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H47+'May2025'!I47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H48+'May2025'!I48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H49+'May2025'!I49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35.200000000000003</v>
      </c>
      <c r="I50" s="47">
        <f>SUM(I40:I49)</f>
        <v>7618.5</v>
      </c>
      <c r="J50" s="74">
        <f>+I50/G50</f>
        <v>0.31776850886339936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H53+'May2025'!I53</f>
        <v>21151.18</v>
      </c>
      <c r="J53" s="59">
        <f>+I53/G53</f>
        <v>0.96801739130434783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/>
      <c r="I54" s="46">
        <f>H54+'May2025'!I54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H55+'May2025'!I55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0</v>
      </c>
      <c r="I56" s="47">
        <f>SUM(I53:I55)</f>
        <v>21759.170000000002</v>
      </c>
      <c r="J56" s="59">
        <f>+I56/G56</f>
        <v>0.9239562632696392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H59+'May2025'!I59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H60+'May2025'!I60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H61+'May2025'!I61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H62+'May2025'!I62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H66+'May2025'!I66</f>
        <v>0</v>
      </c>
      <c r="J66" s="60">
        <v>0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144.15</v>
      </c>
      <c r="I67" s="46">
        <f>H67+'May2025'!I67</f>
        <v>990.29</v>
      </c>
      <c r="J67" s="59">
        <f>+I67/G67</f>
        <v>0.82524166666666665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H68+'May2025'!I68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H69+'May2025'!I69</f>
        <v>120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144.15</v>
      </c>
      <c r="I70" s="54">
        <f>SUM(I66:I69)</f>
        <v>1520.29</v>
      </c>
      <c r="J70" s="59">
        <f>+I70/G70</f>
        <v>0.64693191489361701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H73+'May2025'!I73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H74+'May2025'!I74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H75+'May2025'!I75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H76+'May2025'!I76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>
        <v>2975</v>
      </c>
      <c r="I80" s="46">
        <f>H80+'May2025'!I80</f>
        <v>5950</v>
      </c>
      <c r="J80" s="59">
        <f>+I80/G80</f>
        <v>0.54090909090909089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/>
      <c r="I81" s="46">
        <f>H81+'May2025'!I81</f>
        <v>6280.7300000000005</v>
      </c>
      <c r="J81" s="59">
        <f>+I81/G81</f>
        <v>0.48313307692307694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H82+'May2025'!I82</f>
        <v>3278</v>
      </c>
      <c r="J82" s="59">
        <f>+I82/G82</f>
        <v>0.72844444444444445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H83+'May2025'!I83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H84+'May2025'!I84</f>
        <v>5996</v>
      </c>
      <c r="J84" s="59">
        <f>+I84/G84</f>
        <v>0.59960000000000002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H85+'May2025'!I85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>
        <v>1488</v>
      </c>
      <c r="I86" s="46">
        <f>H86+'May2025'!I86</f>
        <v>1488</v>
      </c>
      <c r="J86" s="65">
        <f>+I86/G86</f>
        <v>0.29759999999999998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H87+'May2025'!I87</f>
        <v>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5608</v>
      </c>
      <c r="I88" s="47">
        <f>SUM(I80:I87)</f>
        <v>22992.73</v>
      </c>
      <c r="J88" s="59">
        <f>+I88/G88</f>
        <v>0.48920702127659571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>
        <v>26993</v>
      </c>
      <c r="I91" s="46">
        <f>H91+'May2025'!I91</f>
        <v>26993</v>
      </c>
      <c r="J91" s="59">
        <f>+I91/G91</f>
        <v>0.93079310344827582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26993</v>
      </c>
      <c r="I92" s="47">
        <f>I91</f>
        <v>26993</v>
      </c>
      <c r="J92" s="59">
        <f>+I92/G92</f>
        <v>0.93079310344827582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102.2</v>
      </c>
      <c r="I95" s="46">
        <f>H95+'May2025'!I95</f>
        <v>6735.5499999999993</v>
      </c>
      <c r="J95" s="59">
        <f t="shared" ref="J95:J101" si="2">+I95/G95</f>
        <v>0.96222142857142845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>
        <v>81.03</v>
      </c>
      <c r="I96" s="46">
        <f>H96+'May2025'!I96</f>
        <v>4587.8100000000004</v>
      </c>
      <c r="J96" s="59">
        <f t="shared" si="2"/>
        <v>0.97612978723404265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821.33</v>
      </c>
      <c r="I97" s="46">
        <f>H97+'May2025'!I97</f>
        <v>7869.2699999999995</v>
      </c>
      <c r="J97" s="59">
        <f t="shared" si="2"/>
        <v>0.58290888888888881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85.7</v>
      </c>
      <c r="I98" s="46">
        <f>H98+'May2025'!I98</f>
        <v>1541.95</v>
      </c>
      <c r="J98" s="59">
        <f t="shared" si="2"/>
        <v>0.68531111111111109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1120</v>
      </c>
      <c r="I99" s="46">
        <f>H99+'May2025'!I99</f>
        <v>3554</v>
      </c>
      <c r="J99" s="59">
        <f t="shared" si="2"/>
        <v>0.59233333333333338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425.2</v>
      </c>
      <c r="I100" s="46">
        <f>H100+'May2025'!I100</f>
        <v>2882.2599999999998</v>
      </c>
      <c r="J100" s="59">
        <f t="shared" si="2"/>
        <v>0.57645199999999996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2635.46</v>
      </c>
      <c r="I101" s="47">
        <f>SUM(I95:I100)</f>
        <v>27170.84</v>
      </c>
      <c r="J101" s="59">
        <f t="shared" si="2"/>
        <v>0.7066538361508452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H104+'May2025'!I104</f>
        <v>318.22000000000003</v>
      </c>
      <c r="J104" s="59">
        <f>+I104/G104</f>
        <v>1.0607333333333335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H105+'May2025'!I105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>
        <v>250</v>
      </c>
      <c r="I106" s="46">
        <f>H106+'May2025'!I106</f>
        <v>500</v>
      </c>
      <c r="J106" s="59">
        <f>+I106/G106</f>
        <v>1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250</v>
      </c>
      <c r="I107" s="47">
        <f>SUM(I104:I106)</f>
        <v>818.22</v>
      </c>
      <c r="J107" s="59">
        <f>+I107/G107</f>
        <v>1.022775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4383.76</v>
      </c>
      <c r="I110" s="46">
        <f>H110+'May2025'!I110</f>
        <v>26302.560000000005</v>
      </c>
      <c r="J110" s="59">
        <f>+I110/G110</f>
        <v>0.56280218251845526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2500</v>
      </c>
      <c r="I111" s="46">
        <f>H111+'May2025'!I111</f>
        <v>15000</v>
      </c>
      <c r="J111" s="59">
        <f>+I111/G111</f>
        <v>0.5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H112+'May2025'!I112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2369.92</v>
      </c>
      <c r="I113" s="46">
        <f>H113+'May2025'!I113</f>
        <v>6267.56</v>
      </c>
      <c r="J113" s="59">
        <f>+I113/G113</f>
        <v>0.42149024882313385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H114+'May2025'!I114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H115+'May2025'!I115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H116+'May2025'!I116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1841</v>
      </c>
      <c r="I117" s="46">
        <f>H117+'May2025'!I117</f>
        <v>11006</v>
      </c>
      <c r="J117" s="65">
        <f>+I117/G117</f>
        <v>0.55030000000000001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H118+'May2025'!I118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11094.68</v>
      </c>
      <c r="I119" s="47">
        <f>SUM(I110:I118)</f>
        <v>58576.12</v>
      </c>
      <c r="J119" s="74">
        <f>+I119/G119</f>
        <v>0.49862626090657591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2309.6</v>
      </c>
      <c r="I122" s="46">
        <f>H122+'May2025'!I122</f>
        <v>12342.6</v>
      </c>
      <c r="J122" s="59">
        <f>+I122/G122</f>
        <v>0.52757426800598417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176.68</v>
      </c>
      <c r="I123" s="46">
        <f>H123+'May2025'!I123</f>
        <v>944.19</v>
      </c>
      <c r="J123" s="59">
        <f>+I123/G123</f>
        <v>0.5277752934600336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/>
      <c r="I124" s="46">
        <f>H124+'May2025'!I124</f>
        <v>450</v>
      </c>
      <c r="J124" s="59">
        <f>+I124/G124</f>
        <v>0.75</v>
      </c>
    </row>
    <row r="125" spans="1:11" x14ac:dyDescent="0.25">
      <c r="G125" s="32">
        <f>SUM(G122:G124)</f>
        <v>25784</v>
      </c>
      <c r="H125" s="32">
        <f>SUM(H122:H124)</f>
        <v>2486.2799999999997</v>
      </c>
      <c r="I125" s="54">
        <f>SUM(I122:I124)</f>
        <v>13736.79</v>
      </c>
      <c r="J125" s="59">
        <f>+I125/G125</f>
        <v>0.53276411728203543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2232</v>
      </c>
      <c r="I128" s="46">
        <f>H128+'May2025'!I128</f>
        <v>12183</v>
      </c>
      <c r="J128" s="59">
        <f>+I128/G128</f>
        <v>0.49283980582524273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170.75</v>
      </c>
      <c r="I129" s="46">
        <f>H129+'May2025'!I129</f>
        <v>932.00999999999988</v>
      </c>
      <c r="J129" s="59">
        <f>+I129/G129</f>
        <v>0.49338803599788239</v>
      </c>
      <c r="K129" s="71"/>
    </row>
    <row r="130" spans="1:11" x14ac:dyDescent="0.25">
      <c r="G130" s="32">
        <f>SUM(G128:G129)</f>
        <v>26609</v>
      </c>
      <c r="H130" s="32">
        <f>SUM(H128:H129)</f>
        <v>2402.75</v>
      </c>
      <c r="I130" s="47">
        <f>SUM(I128:I129)</f>
        <v>13115.01</v>
      </c>
      <c r="J130" s="59">
        <f>+I130/G130</f>
        <v>0.49287872524333876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H133+'May2025'!I133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H134+'May2025'!I134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H135+'May2025'!I135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H136+'May2025'!I136</f>
        <v>0</v>
      </c>
      <c r="J136" s="59">
        <f>+I136/G136</f>
        <v>0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H137+'May2025'!I137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H138+'May2025'!I138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H139+'May2025'!I139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0</v>
      </c>
      <c r="I140" s="67">
        <f>SUM(I133:I139)</f>
        <v>3240</v>
      </c>
      <c r="J140" s="59">
        <f>+I140/G140</f>
        <v>0.20903225806451614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339.53</v>
      </c>
      <c r="I143" s="46">
        <f>H143+'May2025'!I143</f>
        <v>2046.5600000000002</v>
      </c>
      <c r="J143" s="59">
        <f t="shared" ref="J143:J149" si="3">+I143/G143</f>
        <v>0.56848888888888893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451.15</v>
      </c>
      <c r="I144" s="46">
        <f>H144+'May2025'!I144</f>
        <v>2710.77</v>
      </c>
      <c r="J144" s="59">
        <f t="shared" si="3"/>
        <v>0.54215400000000002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235</v>
      </c>
      <c r="I145" s="46">
        <f>H145+'May2025'!I145</f>
        <v>1410</v>
      </c>
      <c r="J145" s="59">
        <f t="shared" si="3"/>
        <v>0.47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H146+'May2025'!I146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H147+'May2025'!I147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H148+'May2025'!I148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1025.6799999999998</v>
      </c>
      <c r="I149" s="47">
        <f>SUM(I143:I148)</f>
        <v>6972.33</v>
      </c>
      <c r="J149" s="59">
        <f t="shared" si="3"/>
        <v>0.54900236220472443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H152+'May2025'!I152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H153+'May2025'!I153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H157+'May2025'!I157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H158+'May2025'!I158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896</v>
      </c>
      <c r="I162" s="46">
        <f>H162+'May2025'!I162</f>
        <v>6552</v>
      </c>
      <c r="J162" s="59">
        <f>+I162/G162</f>
        <v>0.375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68.540000000000006</v>
      </c>
      <c r="I163" s="46">
        <f>H163+'May2025'!I163</f>
        <v>501.24000000000007</v>
      </c>
      <c r="J163" s="59">
        <f t="shared" ref="J163:J164" si="4">+I163/G163</f>
        <v>0.37517964071856291</v>
      </c>
    </row>
    <row r="164" spans="1:11" x14ac:dyDescent="0.25">
      <c r="G164" s="32">
        <f>SUM(G162:G163)</f>
        <v>18808</v>
      </c>
      <c r="H164" s="32">
        <f>SUM(H162:H163)</f>
        <v>964.54</v>
      </c>
      <c r="I164" s="47">
        <f>SUM(I162:I163)</f>
        <v>7053.24</v>
      </c>
      <c r="J164" s="59">
        <f t="shared" si="4"/>
        <v>0.3750127605274351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576</v>
      </c>
      <c r="I167" s="46">
        <f>H167+'May2025'!I167</f>
        <v>2820</v>
      </c>
      <c r="J167" s="59">
        <f>+I167/G167</f>
        <v>0.3766025641025641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44.06</v>
      </c>
      <c r="I168" s="46">
        <f>H168+'May2025'!I168</f>
        <v>215.73</v>
      </c>
      <c r="J168" s="59">
        <f t="shared" ref="J168:J169" si="5">+I168/G168</f>
        <v>0.37715034965034966</v>
      </c>
    </row>
    <row r="169" spans="1:11" x14ac:dyDescent="0.25">
      <c r="G169" s="32">
        <f>SUM(G167:G168)</f>
        <v>8060</v>
      </c>
      <c r="H169" s="32">
        <f>SUM(H167:H168)</f>
        <v>620.05999999999995</v>
      </c>
      <c r="I169" s="47">
        <f>SUM(I167:I168)</f>
        <v>3035.73</v>
      </c>
      <c r="J169" s="59">
        <f t="shared" si="5"/>
        <v>0.37664143920595533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864</v>
      </c>
      <c r="I172" s="46">
        <f>H172+'May2025'!I172</f>
        <v>4908</v>
      </c>
      <c r="J172" s="59">
        <f>+I172/G172</f>
        <v>0.49138966760112135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66.08</v>
      </c>
      <c r="I173" s="46">
        <f>H173+'May2025'!I173</f>
        <v>375.47</v>
      </c>
      <c r="J173" s="59">
        <f t="shared" ref="J173:J174" si="6">+I173/G173</f>
        <v>0.49145287958115186</v>
      </c>
    </row>
    <row r="174" spans="1:11" x14ac:dyDescent="0.25">
      <c r="G174" s="32">
        <f>SUM(G172:G173)</f>
        <v>10752</v>
      </c>
      <c r="H174" s="32">
        <f>SUM(H172:H173)</f>
        <v>930.08</v>
      </c>
      <c r="I174" s="47">
        <f>SUM(I172:I173)</f>
        <v>5283.47</v>
      </c>
      <c r="J174" s="59">
        <f t="shared" si="6"/>
        <v>0.49139415922619051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55189.88</v>
      </c>
      <c r="I176" s="22">
        <f>SUM(I50,I56,I63,I70,I77,I88,I92,I101,I107,I119,I125,I130,I140,I149,I154,I159,I164,I169,I174)</f>
        <v>221581.19</v>
      </c>
      <c r="J176" s="59">
        <f>+I176/G176</f>
        <v>0.54817927676744682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-32279.85</v>
      </c>
      <c r="I178" s="96">
        <f>I36-I176</f>
        <v>-59164.050000000017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0AF5-4D19-47EE-96F1-D049C12C1D89}">
  <dimension ref="A1:O179"/>
  <sheetViews>
    <sheetView topLeftCell="A122" zoomScale="130" zoomScaleNormal="130" zoomScaleSheetLayoutView="90" workbookViewId="0">
      <selection activeCell="I4" sqref="I4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241</v>
      </c>
      <c r="I1" s="42" t="s">
        <v>242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11180</v>
      </c>
      <c r="I7" s="46">
        <f>H7+'Jun2025'!I7</f>
        <v>95949</v>
      </c>
      <c r="J7" s="59">
        <f>+I7/G7</f>
        <v>0.54827999999999999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75</v>
      </c>
      <c r="I8" s="46">
        <f>H8+'Jun2025'!I8</f>
        <v>4935</v>
      </c>
      <c r="J8" s="61">
        <f>+I8/G8</f>
        <v>0.49349999999999999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H9+'Jun2025'!I9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86</v>
      </c>
      <c r="I10" s="46">
        <f>H10+'Jun2025'!I10</f>
        <v>2690.86</v>
      </c>
      <c r="J10" s="59">
        <f>+I10/G10</f>
        <v>0.33635750000000003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H11+'Jun2025'!I11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425</v>
      </c>
      <c r="I12" s="46">
        <f>H12+'Jun2025'!I12</f>
        <v>20832</v>
      </c>
      <c r="J12" s="59">
        <f>+I12/G12</f>
        <v>1.1573333333333333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H13+'Jun2025'!I13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11766</v>
      </c>
      <c r="I14" s="47">
        <f>SUM(I7:I13)</f>
        <v>125171.86</v>
      </c>
      <c r="J14" s="59">
        <f>+I14/G14</f>
        <v>0.59043330188679244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H17+'Jun2025'!I17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>
        <v>5000</v>
      </c>
      <c r="I18" s="46">
        <f>H18+'Jun2025'!I18</f>
        <v>5000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H19+'Jun2025'!I19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0.9</v>
      </c>
      <c r="I20" s="46">
        <f>H20+'Jun2025'!I20</f>
        <v>12.19</v>
      </c>
      <c r="J20" s="59">
        <f>+I20/G20</f>
        <v>0.30474999999999997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H21+'Jun2025'!I21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5000.8999999999996</v>
      </c>
      <c r="I22" s="48">
        <f>SUM(I17:I21)</f>
        <v>5062.1899999999996</v>
      </c>
      <c r="J22" s="59">
        <f>+I22/G22</f>
        <v>8.5452228224172852E-2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H25+'Jun2025'!I25</f>
        <v>49280</v>
      </c>
      <c r="J25" s="59">
        <f t="shared" ref="J25:J31" si="0">+I25/G25</f>
        <v>0.58319526627218932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H26+'Jun2025'!I26</f>
        <v>5600</v>
      </c>
      <c r="J26" s="59">
        <f t="shared" si="0"/>
        <v>0.58333333333333337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H27+'Jun2025'!I27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/>
      <c r="I28" s="46">
        <f>H28+'Jun2025'!I28</f>
        <v>1909.99</v>
      </c>
      <c r="J28" s="60">
        <f t="shared" si="0"/>
        <v>0.31833166666666668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H29+'Jun2025'!I29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H30+'Jun2025'!I30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7840</v>
      </c>
      <c r="I31" s="48">
        <f>SUM(I25:I30)</f>
        <v>56789.99</v>
      </c>
      <c r="J31" s="74">
        <f t="shared" si="0"/>
        <v>0.54034243577545193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H34+'Jun2025'!I34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24606.9</v>
      </c>
      <c r="I36" s="51">
        <f>SUM(I14,I22,I31,I34)</f>
        <v>187024.04</v>
      </c>
      <c r="J36" s="59">
        <f>+I36/G36</f>
        <v>0.49695498751129302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H40+'Jun2025'!I40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H41+'Jun2025'!I41</f>
        <v>250</v>
      </c>
      <c r="J41" s="59">
        <f t="shared" si="1"/>
        <v>1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H42+'Jun2025'!I42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H43+'Jun2025'!I43</f>
        <v>268.04000000000002</v>
      </c>
      <c r="J43" s="59">
        <f t="shared" si="1"/>
        <v>2.6804000000000001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H44+'Jun2025'!I44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>
        <v>1800</v>
      </c>
      <c r="I45" s="46">
        <f>H45+'Jun2025'!I45</f>
        <v>3369.21</v>
      </c>
      <c r="J45" s="59">
        <f t="shared" si="1"/>
        <v>3.3692099999999998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H46+'Jun2025'!I46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H47+'Jun2025'!I47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H48+'Jun2025'!I48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H49+'Jun2025'!I49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1800</v>
      </c>
      <c r="I50" s="47">
        <f>SUM(I40:I49)</f>
        <v>9418.5</v>
      </c>
      <c r="J50" s="74">
        <f>+I50/G50</f>
        <v>0.39284671532846716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H53+'Jun2025'!I53</f>
        <v>21151.18</v>
      </c>
      <c r="J53" s="59">
        <f>+I53/G53</f>
        <v>0.96801739130434783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/>
      <c r="I54" s="46">
        <f>H54+'Jun2025'!I54</f>
        <v>507.99</v>
      </c>
      <c r="J54" s="59">
        <f>+I54/G54</f>
        <v>0.33866000000000002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H55+'Jun2025'!I55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0</v>
      </c>
      <c r="I56" s="47">
        <f>SUM(I53:I55)</f>
        <v>21759.170000000002</v>
      </c>
      <c r="J56" s="59">
        <f>+I56/G56</f>
        <v>0.9239562632696392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H59+'Jun2025'!I59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H60+'Jun2025'!I60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H61+'Jun2025'!I61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H62+'Jun2025'!I62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>
        <v>1018.5</v>
      </c>
      <c r="I66" s="46">
        <f>H66+'Jun2025'!I66</f>
        <v>1018.5</v>
      </c>
      <c r="J66" s="60">
        <v>0</v>
      </c>
      <c r="K66" s="69" t="s">
        <v>238</v>
      </c>
    </row>
    <row r="67" spans="2:11" x14ac:dyDescent="0.25">
      <c r="C67" s="4" t="s">
        <v>71</v>
      </c>
      <c r="F67" s="4" t="s">
        <v>159</v>
      </c>
      <c r="G67" s="102">
        <v>1200</v>
      </c>
      <c r="H67" s="8"/>
      <c r="I67" s="46">
        <f>H67+'Jun2025'!I67</f>
        <v>990.29</v>
      </c>
      <c r="J67" s="59">
        <f>+I67/G67</f>
        <v>0.82524166666666665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H68+'Jun2025'!I68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H69+'Jun2025'!I69</f>
        <v>120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1018.5</v>
      </c>
      <c r="I70" s="54">
        <f>SUM(I66:I69)</f>
        <v>2538.79</v>
      </c>
      <c r="J70" s="59">
        <f>+I70/G70</f>
        <v>1.0803361702127658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H73+'Jun2025'!I73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H74+'Jun2025'!I74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H75+'Jun2025'!I75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H76+'Jun2025'!I76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6">
        <f>H80+'Jun2025'!I80</f>
        <v>5950</v>
      </c>
      <c r="J80" s="59">
        <f>+I80/G80</f>
        <v>0.54090909090909089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>
        <v>1018</v>
      </c>
      <c r="I81" s="46">
        <f>H81+'Jun2025'!I81</f>
        <v>7298.7300000000005</v>
      </c>
      <c r="J81" s="59">
        <f>+I81/G81</f>
        <v>0.56144076923076924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H82+'Jun2025'!I82</f>
        <v>3632</v>
      </c>
      <c r="J82" s="59">
        <f>+I82/G82</f>
        <v>0.80711111111111111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H83+'Jun2025'!I83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H84+'Jun2025'!I84</f>
        <v>6787</v>
      </c>
      <c r="J84" s="59">
        <f>+I84/G84</f>
        <v>0.67869999999999997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H85+'Jun2025'!I85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>
        <v>4957.7700000000004</v>
      </c>
      <c r="I86" s="46">
        <f>H86+'Jun2025'!I86</f>
        <v>6445.77</v>
      </c>
      <c r="J86" s="65">
        <f>+I86/G86</f>
        <v>1.2891540000000001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>
        <v>705</v>
      </c>
      <c r="I87" s="46">
        <f>H87+'Jun2025'!I87</f>
        <v>705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7825.77</v>
      </c>
      <c r="I88" s="47">
        <f>SUM(I80:I87)</f>
        <v>30818.5</v>
      </c>
      <c r="J88" s="59">
        <f>+I88/G88</f>
        <v>0.65571276595744676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H91+'Jun2025'!I91</f>
        <v>26993</v>
      </c>
      <c r="J91" s="59">
        <f>+I91/G91</f>
        <v>0.93079310344827582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26993</v>
      </c>
      <c r="J92" s="59">
        <f>+I92/G92</f>
        <v>0.93079310344827582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48.96</v>
      </c>
      <c r="I95" s="46">
        <f>H95+'Jun2025'!I95</f>
        <v>6784.5099999999993</v>
      </c>
      <c r="J95" s="59">
        <f t="shared" ref="J95:J101" si="2">+I95/G95</f>
        <v>0.96921571428571418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/>
      <c r="I96" s="46">
        <f>H96+'Jun2025'!I96</f>
        <v>4587.8100000000004</v>
      </c>
      <c r="J96" s="59">
        <f t="shared" si="2"/>
        <v>0.97612978723404265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778.1</v>
      </c>
      <c r="I97" s="46">
        <f>H97+'Jun2025'!I97</f>
        <v>8647.369999999999</v>
      </c>
      <c r="J97" s="59">
        <f t="shared" si="2"/>
        <v>0.64054592592592585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765.83</v>
      </c>
      <c r="I98" s="46">
        <f>H98+'Jun2025'!I98</f>
        <v>2307.7800000000002</v>
      </c>
      <c r="J98" s="59">
        <f t="shared" si="2"/>
        <v>1.0256800000000001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/>
      <c r="I99" s="46">
        <f>H99+'Jun2025'!I99</f>
        <v>3554</v>
      </c>
      <c r="J99" s="59">
        <f t="shared" si="2"/>
        <v>0.59233333333333338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989.5</v>
      </c>
      <c r="I100" s="46">
        <f>H100+'Jun2025'!I100</f>
        <v>3871.7599999999998</v>
      </c>
      <c r="J100" s="59">
        <f t="shared" si="2"/>
        <v>0.77435199999999993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2582.3900000000003</v>
      </c>
      <c r="I101" s="47">
        <f>SUM(I95:I100)</f>
        <v>29753.229999999996</v>
      </c>
      <c r="J101" s="59">
        <f t="shared" si="2"/>
        <v>0.7738161248374511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H104+'Jun2025'!I104</f>
        <v>318.22000000000003</v>
      </c>
      <c r="J104" s="59">
        <f>+I104/G104</f>
        <v>1.0607333333333335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H105+'Jun2025'!I105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H106+'Jun2025'!I106</f>
        <v>500</v>
      </c>
      <c r="J106" s="59">
        <f>+I106/G106</f>
        <v>1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818.22</v>
      </c>
      <c r="J107" s="59">
        <f>+I107/G107</f>
        <v>1.022775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4046.54</v>
      </c>
      <c r="I110" s="46">
        <f>H110+'Jun2025'!I110</f>
        <v>30349.100000000006</v>
      </c>
      <c r="J110" s="59">
        <f>+I110/G110</f>
        <v>0.6493869690809887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2307.6799999999998</v>
      </c>
      <c r="I111" s="46">
        <f>H111+'Jun2025'!I111</f>
        <v>17307.68</v>
      </c>
      <c r="J111" s="59">
        <f>+I111/G111</f>
        <v>0.57692266666666669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H112+'Jun2025'!I112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/>
      <c r="I113" s="46">
        <f>H113+'Jun2025'!I113</f>
        <v>6267.56</v>
      </c>
      <c r="J113" s="59">
        <f>+I113/G113</f>
        <v>0.42149024882313385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H114+'Jun2025'!I114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H115+'Jun2025'!I115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H116+'Jun2025'!I116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1935.92</v>
      </c>
      <c r="I117" s="46">
        <f>H117+'Jun2025'!I117</f>
        <v>12941.92</v>
      </c>
      <c r="J117" s="65">
        <f>+I117/G117</f>
        <v>0.647096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H118+'Jun2025'!I118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8290.14</v>
      </c>
      <c r="I119" s="47">
        <f>SUM(I110:I118)</f>
        <v>66866.260000000009</v>
      </c>
      <c r="J119" s="74">
        <f>+I119/G119</f>
        <v>0.56919565865077681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1799.64</v>
      </c>
      <c r="I122" s="46">
        <f>H122+'Jun2025'!I122</f>
        <v>14142.24</v>
      </c>
      <c r="J122" s="59">
        <f>+I122/G122</f>
        <v>0.60449839709339603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137.68</v>
      </c>
      <c r="I123" s="46">
        <f>H123+'Jun2025'!I123</f>
        <v>1081.8700000000001</v>
      </c>
      <c r="J123" s="59">
        <f>+I123/G123</f>
        <v>0.60473448854108447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>
        <v>150</v>
      </c>
      <c r="I124" s="46">
        <f>H124+'Jun2025'!I124</f>
        <v>600</v>
      </c>
      <c r="J124" s="59">
        <f>+I124/G124</f>
        <v>1</v>
      </c>
    </row>
    <row r="125" spans="1:11" x14ac:dyDescent="0.25">
      <c r="G125" s="32">
        <f>SUM(G122:G124)</f>
        <v>25784</v>
      </c>
      <c r="H125" s="32">
        <f>SUM(H122:H124)</f>
        <v>2087.3200000000002</v>
      </c>
      <c r="I125" s="54">
        <f>SUM(I122:I124)</f>
        <v>15824.11</v>
      </c>
      <c r="J125" s="59">
        <f>+I125/G125</f>
        <v>0.61371819733167854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1395</v>
      </c>
      <c r="I128" s="46">
        <f>H128+'Jun2025'!I128</f>
        <v>13578</v>
      </c>
      <c r="J128" s="59">
        <f>+I128/G128</f>
        <v>0.54927184466019419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106.72</v>
      </c>
      <c r="I129" s="46">
        <f>H129+'Jun2025'!I129</f>
        <v>1038.7299999999998</v>
      </c>
      <c r="J129" s="59">
        <f>+I129/G129</f>
        <v>0.54988353626257269</v>
      </c>
      <c r="K129" s="71"/>
    </row>
    <row r="130" spans="1:11" x14ac:dyDescent="0.25">
      <c r="G130" s="32">
        <f>SUM(G128:G129)</f>
        <v>26609</v>
      </c>
      <c r="H130" s="32">
        <f>SUM(H128:H129)</f>
        <v>1501.72</v>
      </c>
      <c r="I130" s="47">
        <f>SUM(I128:I129)</f>
        <v>14616.73</v>
      </c>
      <c r="J130" s="59">
        <f>+I130/G130</f>
        <v>0.5493152692697959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H133+'Jun2025'!I133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H134+'Jun2025'!I134</f>
        <v>3190</v>
      </c>
      <c r="J134" s="59">
        <f>+I134/G134</f>
        <v>0.31900000000000001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H135+'Jun2025'!I135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>
        <v>8253</v>
      </c>
      <c r="I136" s="46">
        <f>H136+'Jun2025'!I136</f>
        <v>8253</v>
      </c>
      <c r="J136" s="59">
        <f>+I136/G136</f>
        <v>1.5005454545454546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H137+'Jun2025'!I137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H138+'Jun2025'!I138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H139+'Jun2025'!I139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8253</v>
      </c>
      <c r="I140" s="67">
        <f>SUM(I133:I139)</f>
        <v>11493</v>
      </c>
      <c r="J140" s="59">
        <f>+I140/G140</f>
        <v>0.74148387096774193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314.39999999999998</v>
      </c>
      <c r="I143" s="46">
        <f>H143+'Jun2025'!I143</f>
        <v>2360.96</v>
      </c>
      <c r="J143" s="59">
        <f t="shared" ref="J143:J149" si="3">+I143/G143</f>
        <v>0.6558222222222222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639.5</v>
      </c>
      <c r="I144" s="46">
        <f>H144+'Jun2025'!I144</f>
        <v>3350.27</v>
      </c>
      <c r="J144" s="59">
        <f t="shared" si="3"/>
        <v>0.67005400000000004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275</v>
      </c>
      <c r="I145" s="46">
        <f>H145+'Jun2025'!I145</f>
        <v>1685</v>
      </c>
      <c r="J145" s="59">
        <f t="shared" si="3"/>
        <v>0.56166666666666665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H146+'Jun2025'!I146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H147+'Jun2025'!I147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H148+'Jun2025'!I148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1228.9000000000001</v>
      </c>
      <c r="I149" s="47">
        <f>SUM(I143:I148)</f>
        <v>8201.23</v>
      </c>
      <c r="J149" s="59">
        <f t="shared" si="3"/>
        <v>0.64576614173228342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H152+'Jun2025'!I152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H153+'Jun2025'!I153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H157+'Jun2025'!I157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H158+'Jun2025'!I158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11">
        <v>1064</v>
      </c>
      <c r="I162" s="46">
        <f>H162+'Jun2025'!I162</f>
        <v>7616</v>
      </c>
      <c r="J162" s="59">
        <f>+I162/G162</f>
        <v>0.4358974358974359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11">
        <v>81.400000000000006</v>
      </c>
      <c r="I163" s="46">
        <f>H163+'Jun2025'!I163</f>
        <v>582.6400000000001</v>
      </c>
      <c r="J163" s="59">
        <f t="shared" ref="J163:J164" si="4">+I163/G163</f>
        <v>0.43610778443113779</v>
      </c>
    </row>
    <row r="164" spans="1:11" x14ac:dyDescent="0.25">
      <c r="G164" s="32">
        <f>SUM(G162:G163)</f>
        <v>18808</v>
      </c>
      <c r="H164" s="32">
        <f>SUM(H162:H163)</f>
        <v>1145.4000000000001</v>
      </c>
      <c r="I164" s="47">
        <f>SUM(I162:I163)</f>
        <v>8198.64</v>
      </c>
      <c r="J164" s="59">
        <f t="shared" si="4"/>
        <v>0.43591237771161206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11">
        <v>432</v>
      </c>
      <c r="I167" s="46">
        <f>H167+'Jun2025'!I167</f>
        <v>3252</v>
      </c>
      <c r="J167" s="59">
        <f>+I167/G167</f>
        <v>0.43429487179487181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11">
        <v>33.04</v>
      </c>
      <c r="I168" s="46">
        <f>H168+'Jun2025'!I168</f>
        <v>248.76999999999998</v>
      </c>
      <c r="J168" s="59">
        <f t="shared" ref="J168:J169" si="5">+I168/G168</f>
        <v>0.43491258741258737</v>
      </c>
    </row>
    <row r="169" spans="1:11" x14ac:dyDescent="0.25">
      <c r="G169" s="32">
        <f>SUM(G167:G168)</f>
        <v>8060</v>
      </c>
      <c r="H169" s="32">
        <f>SUM(H167:H168)</f>
        <v>465.04</v>
      </c>
      <c r="I169" s="47">
        <f>SUM(I167:I168)</f>
        <v>3500.77</v>
      </c>
      <c r="J169" s="59">
        <f t="shared" si="5"/>
        <v>0.43433870967741933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792</v>
      </c>
      <c r="I172" s="46">
        <f>H172+'Jun2025'!I172</f>
        <v>5700</v>
      </c>
      <c r="J172" s="59">
        <f>+I172/G172</f>
        <v>0.57068482178614333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60.58</v>
      </c>
      <c r="I173" s="46">
        <f>H173+'Jun2025'!I173</f>
        <v>436.05</v>
      </c>
      <c r="J173" s="59">
        <f t="shared" ref="J173:J174" si="6">+I173/G173</f>
        <v>0.5707460732984293</v>
      </c>
    </row>
    <row r="174" spans="1:11" x14ac:dyDescent="0.25">
      <c r="G174" s="32">
        <f>SUM(G172:G173)</f>
        <v>10752</v>
      </c>
      <c r="H174" s="32">
        <f>SUM(H172:H173)</f>
        <v>852.58</v>
      </c>
      <c r="I174" s="47">
        <f>SUM(I172:I173)</f>
        <v>6136.05</v>
      </c>
      <c r="J174" s="59">
        <f t="shared" si="6"/>
        <v>0.57068917410714293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37050.76</v>
      </c>
      <c r="I176" s="22">
        <f>SUM(I50,I56,I63,I70,I77,I88,I92,I101,I107,I119,I125,I130,I140,I149,I154,I159,I164,I169,I174)</f>
        <v>258631.94999999998</v>
      </c>
      <c r="J176" s="59">
        <f>+I176/G176</f>
        <v>0.63984075227664616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-12443.86</v>
      </c>
      <c r="I178" s="96">
        <f>I36-I176</f>
        <v>-71607.909999999974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2E8C-D60C-4487-A5ED-86557129DC9B}">
  <dimension ref="A1:O179"/>
  <sheetViews>
    <sheetView topLeftCell="A75" zoomScale="130" zoomScaleNormal="130" zoomScaleSheetLayoutView="90" workbookViewId="0">
      <selection activeCell="I7" sqref="I7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239</v>
      </c>
      <c r="I1" s="42" t="s">
        <v>240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/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4010</v>
      </c>
      <c r="I7" s="46">
        <f>H7+'Jul2025'!I7</f>
        <v>99959</v>
      </c>
      <c r="J7" s="59">
        <f>+I7/G7</f>
        <v>0.57119428571428577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525</v>
      </c>
      <c r="I8" s="46">
        <f>H8+'Jul2025'!I8</f>
        <v>5460</v>
      </c>
      <c r="J8" s="61">
        <f>+I8/G8</f>
        <v>0.54600000000000004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H9+'Jul2025'!I9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380.02</v>
      </c>
      <c r="I10" s="46">
        <f>H10+'Jul2025'!I10</f>
        <v>3070.88</v>
      </c>
      <c r="J10" s="59">
        <f>+I10/G10</f>
        <v>0.38386000000000003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H11+'Jul2025'!I11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93995.09</v>
      </c>
      <c r="I12" s="46">
        <f>H12+'Jul2025'!I12</f>
        <v>114827.09</v>
      </c>
      <c r="J12" s="59">
        <f>+I12/G12</f>
        <v>6.3792827777777772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/>
      <c r="I13" s="46">
        <f>H13+'Jul2025'!I13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98910.11</v>
      </c>
      <c r="I14" s="47">
        <f>SUM(I7:I13)</f>
        <v>224081.97</v>
      </c>
      <c r="J14" s="59">
        <f>+I14/G14</f>
        <v>1.0569904245283019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H17+'Jul2025'!I17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H18+'Jul2025'!I18</f>
        <v>5000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H19+'Jul2025'!I19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2.5299999999999998</v>
      </c>
      <c r="I20" s="46">
        <f>H20+'Jul2025'!I20</f>
        <v>14.719999999999999</v>
      </c>
      <c r="J20" s="59">
        <f>+I20/G20</f>
        <v>0.36799999999999999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H21+'Jul2025'!I21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2.5299999999999998</v>
      </c>
      <c r="I22" s="48">
        <f>SUM(I17:I21)</f>
        <v>5064.72</v>
      </c>
      <c r="J22" s="59">
        <f>+I22/G22</f>
        <v>8.5494935854152604E-2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H25+'Jul2025'!I25</f>
        <v>56320</v>
      </c>
      <c r="J25" s="59">
        <f t="shared" ref="J25:J31" si="0">+I25/G25</f>
        <v>0.66650887573964501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/>
      <c r="I26" s="46">
        <f>H26+'Jul2025'!I26</f>
        <v>5600</v>
      </c>
      <c r="J26" s="59">
        <f t="shared" si="0"/>
        <v>0.58333333333333337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H27+'Jul2025'!I27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150</v>
      </c>
      <c r="I28" s="46">
        <f>H28+'Jul2025'!I28</f>
        <v>2059.9899999999998</v>
      </c>
      <c r="J28" s="60">
        <f t="shared" si="0"/>
        <v>0.34333166666666665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H29+'Jul2025'!I29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H30+'Jul2025'!I30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7190</v>
      </c>
      <c r="I31" s="48">
        <f>SUM(I25:I30)</f>
        <v>63979.99</v>
      </c>
      <c r="J31" s="74">
        <f t="shared" si="0"/>
        <v>0.60875347288296855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H34+'Jul2025'!I34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106102.64</v>
      </c>
      <c r="I36" s="51">
        <f>SUM(I14,I22,I31,I34)</f>
        <v>293126.68</v>
      </c>
      <c r="J36" s="59">
        <f>+I36/G36</f>
        <v>0.7788879204974225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/>
      <c r="I40" s="46">
        <f>H40+'Jul2025'!I40</f>
        <v>5531.25</v>
      </c>
      <c r="J40" s="59">
        <f t="shared" ref="J40:J48" si="1">+I40/G40</f>
        <v>0.25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H41+'Jul2025'!I41</f>
        <v>250</v>
      </c>
      <c r="J41" s="59">
        <f t="shared" si="1"/>
        <v>1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H42+'Jul2025'!I42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H43+'Jul2025'!I43</f>
        <v>268.04000000000002</v>
      </c>
      <c r="J43" s="59">
        <f t="shared" si="1"/>
        <v>2.6804000000000001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H44+'Jul2025'!I44</f>
        <v>0</v>
      </c>
      <c r="J44" s="59"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/>
      <c r="I45" s="46">
        <f>H45+'Jul2025'!I45</f>
        <v>3369.21</v>
      </c>
      <c r="J45" s="59">
        <f t="shared" si="1"/>
        <v>3.3692099999999998</v>
      </c>
      <c r="K45" s="70" t="s">
        <v>228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H46+'Jul2025'!I46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H47+'Jul2025'!I47</f>
        <v>0</v>
      </c>
      <c r="J47" s="59"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H48+'Jul2025'!I48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H49+'Jul2025'!I49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0</v>
      </c>
      <c r="I50" s="47">
        <f>SUM(I40:I49)</f>
        <v>9418.5</v>
      </c>
      <c r="J50" s="74">
        <f>+I50/G50</f>
        <v>0.39284671532846716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H53+'Jul2025'!I53</f>
        <v>21151.18</v>
      </c>
      <c r="J53" s="59">
        <f>+I53/G53</f>
        <v>0.96801739130434783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>
        <v>78.39</v>
      </c>
      <c r="I54" s="46">
        <f>H54+'Jul2025'!I54</f>
        <v>586.38</v>
      </c>
      <c r="J54" s="59">
        <f>+I54/G54</f>
        <v>0.39091999999999999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H55+'Jul2025'!I55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78.39</v>
      </c>
      <c r="I56" s="47">
        <f>SUM(I53:I55)</f>
        <v>21837.56</v>
      </c>
      <c r="J56" s="59">
        <f>+I56/G56</f>
        <v>0.9272849256900213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H59+'Jul2025'!I59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H60+'Jul2025'!I60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H61+'Jul2025'!I61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H62+'Jul2025'!I62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H66+'Jul2025'!I66</f>
        <v>1018.5</v>
      </c>
      <c r="J66" s="60">
        <v>0</v>
      </c>
      <c r="K66" s="69" t="s">
        <v>238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34.94</v>
      </c>
      <c r="I67" s="46">
        <f>H67+'Jul2025'!I67</f>
        <v>1025.23</v>
      </c>
      <c r="J67" s="59">
        <f>+I67/G67</f>
        <v>0.85435833333333333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H68+'Jul2025'!I68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H69+'Jul2025'!I69</f>
        <v>120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34.94</v>
      </c>
      <c r="I70" s="54">
        <f>SUM(I66:I69)</f>
        <v>2573.73</v>
      </c>
      <c r="J70" s="59">
        <f>+I70/G70</f>
        <v>1.095204255319149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H73+'Jul2025'!I73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H74+'Jul2025'!I74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H75+'Jul2025'!I75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H76+'Jul2025'!I76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/>
      <c r="I80" s="46">
        <f>H80+'Jul2025'!I80</f>
        <v>5950</v>
      </c>
      <c r="J80" s="59">
        <f>+I80/G80</f>
        <v>0.54090909090909089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/>
      <c r="I81" s="46">
        <f>H81+'Jul2025'!I81</f>
        <v>7298.7300000000005</v>
      </c>
      <c r="J81" s="59">
        <f>+I81/G81</f>
        <v>0.56144076923076924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804</v>
      </c>
      <c r="I82" s="46">
        <f>H82+'Jul2025'!I82</f>
        <v>4436</v>
      </c>
      <c r="J82" s="59">
        <f>+I82/G82</f>
        <v>0.98577777777777775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H83+'Jul2025'!I83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H84+'Jul2025'!I84</f>
        <v>7578</v>
      </c>
      <c r="J84" s="59">
        <f>+I84/G84</f>
        <v>0.75780000000000003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H85+'Jul2025'!I85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>
        <v>6850</v>
      </c>
      <c r="I86" s="46">
        <f>H86+'Jul2025'!I86</f>
        <v>13295.77</v>
      </c>
      <c r="J86" s="65">
        <f>+I86/G86</f>
        <v>2.659154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/>
      <c r="I87" s="46">
        <f>H87+'Jul2025'!I87</f>
        <v>705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8445</v>
      </c>
      <c r="I88" s="47">
        <f>SUM(I80:I87)</f>
        <v>39263.5</v>
      </c>
      <c r="J88" s="59">
        <f>+I88/G88</f>
        <v>0.83539361702127657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H91+'Jul2025'!I91</f>
        <v>26993</v>
      </c>
      <c r="J91" s="59">
        <f>+I91/G91</f>
        <v>0.93079310344827582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26993</v>
      </c>
      <c r="J92" s="59">
        <f>+I92/G92</f>
        <v>0.93079310344827582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36.81</v>
      </c>
      <c r="I95" s="46">
        <f>H95+'Jul2025'!I95</f>
        <v>6821.32</v>
      </c>
      <c r="J95" s="59">
        <f t="shared" ref="J95:J101" si="2">+I95/G95</f>
        <v>0.97447428571428563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112">
        <v>-4190.8999999999996</v>
      </c>
      <c r="I96" s="113">
        <f>H96+'Jul2025'!I96</f>
        <v>396.91000000000076</v>
      </c>
      <c r="J96" s="59">
        <f t="shared" si="2"/>
        <v>8.4448936170212929E-2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1397.7</v>
      </c>
      <c r="I97" s="46">
        <f>H97+'Jul2025'!I97</f>
        <v>10045.07</v>
      </c>
      <c r="J97" s="59">
        <f t="shared" si="2"/>
        <v>0.74407925925925922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/>
      <c r="I98" s="46">
        <f>H98+'Jul2025'!I98</f>
        <v>2307.7800000000002</v>
      </c>
      <c r="J98" s="59">
        <f t="shared" si="2"/>
        <v>1.0256800000000001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>
        <v>480</v>
      </c>
      <c r="I99" s="46">
        <f>H99+'Jul2025'!I99</f>
        <v>4034</v>
      </c>
      <c r="J99" s="59">
        <f t="shared" si="2"/>
        <v>0.67233333333333334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382.52</v>
      </c>
      <c r="I100" s="46">
        <f>H100+'Jul2025'!I100</f>
        <v>4254.28</v>
      </c>
      <c r="J100" s="59">
        <f t="shared" si="2"/>
        <v>0.85085599999999995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-1893.8699999999994</v>
      </c>
      <c r="I101" s="47">
        <f>SUM(I95:I100)</f>
        <v>27859.359999999997</v>
      </c>
      <c r="J101" s="59">
        <f t="shared" si="2"/>
        <v>0.72456072821846551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H104+'Jul2025'!I104</f>
        <v>318.22000000000003</v>
      </c>
      <c r="J104" s="59">
        <f>+I104/G104</f>
        <v>1.0607333333333335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H105+'Jul2025'!I105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H106+'Jul2025'!I106</f>
        <v>500</v>
      </c>
      <c r="J106" s="59">
        <f>+I106/G106</f>
        <v>1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818.22</v>
      </c>
      <c r="J107" s="59">
        <f>+I107/G107</f>
        <v>1.022775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4046.54</v>
      </c>
      <c r="I110" s="46">
        <f>H110+'Jul2025'!I110</f>
        <v>34395.640000000007</v>
      </c>
      <c r="J110" s="59">
        <f>+I110/G110</f>
        <v>0.73597175564352213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2307.6799999999998</v>
      </c>
      <c r="I111" s="46">
        <f>H111+'Jul2025'!I111</f>
        <v>19615.36</v>
      </c>
      <c r="J111" s="59">
        <f>+I111/G111</f>
        <v>0.65384533333333339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H112+'Jul2025'!I112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1239.08</v>
      </c>
      <c r="I113" s="46">
        <f>H113+'Jul2025'!I113</f>
        <v>7506.64</v>
      </c>
      <c r="J113" s="59">
        <f>+I113/G113</f>
        <v>0.50481775386684602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H114+'Jul2025'!I114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H115+'Jul2025'!I115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H116+'Jul2025'!I116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1935.92</v>
      </c>
      <c r="I117" s="46">
        <f>H117+'Jul2025'!I117</f>
        <v>14877.84</v>
      </c>
      <c r="J117" s="65">
        <f>+I117/G117</f>
        <v>0.743892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H118+'Jul2025'!I118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9529.2199999999993</v>
      </c>
      <c r="I119" s="47">
        <f>SUM(I110:I118)</f>
        <v>76395.48000000001</v>
      </c>
      <c r="J119" s="74">
        <f>+I119/G119</f>
        <v>0.65031266226856788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1799.64</v>
      </c>
      <c r="I122" s="46">
        <f>H122+'Jul2025'!I122</f>
        <v>15941.88</v>
      </c>
      <c r="J122" s="59">
        <f>+I122/G122</f>
        <v>0.68142252618080779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137.68</v>
      </c>
      <c r="I123" s="46">
        <f>H123+'Jul2025'!I123</f>
        <v>1219.5500000000002</v>
      </c>
      <c r="J123" s="59">
        <f>+I123/G123</f>
        <v>0.68169368362213534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/>
      <c r="I124" s="46">
        <f>H124+'Jul2025'!I124</f>
        <v>600</v>
      </c>
      <c r="J124" s="59">
        <f>+I124/G124</f>
        <v>1</v>
      </c>
    </row>
    <row r="125" spans="1:11" x14ac:dyDescent="0.25">
      <c r="G125" s="32">
        <f>SUM(G122:G124)</f>
        <v>25784</v>
      </c>
      <c r="H125" s="32">
        <f>SUM(H122:H124)</f>
        <v>1937.3200000000002</v>
      </c>
      <c r="I125" s="54">
        <f>SUM(I122:I124)</f>
        <v>17761.43</v>
      </c>
      <c r="J125" s="59">
        <f>+I125/G125</f>
        <v>0.68885471610300963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2325</v>
      </c>
      <c r="I128" s="46">
        <f>H128+'Jul2025'!I128</f>
        <v>15903</v>
      </c>
      <c r="J128" s="59">
        <f>+I128/G128</f>
        <v>0.6433252427184466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177.87</v>
      </c>
      <c r="I129" s="46">
        <f>H129+'Jul2025'!I129</f>
        <v>1216.5999999999999</v>
      </c>
      <c r="J129" s="59">
        <f>+I129/G129</f>
        <v>0.64404446797247217</v>
      </c>
      <c r="K129" s="71"/>
    </row>
    <row r="130" spans="1:11" x14ac:dyDescent="0.25">
      <c r="G130" s="32">
        <f>SUM(G128:G129)</f>
        <v>26609</v>
      </c>
      <c r="H130" s="32">
        <f>SUM(H128:H129)</f>
        <v>2502.87</v>
      </c>
      <c r="I130" s="47">
        <f>SUM(I128:I129)</f>
        <v>17119.599999999999</v>
      </c>
      <c r="J130" s="59">
        <f>+I130/G130</f>
        <v>0.64337630125145617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H133+'Jul2025'!I133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>
        <v>4418</v>
      </c>
      <c r="I134" s="46">
        <f>H134+'Jul2025'!I134</f>
        <v>7608</v>
      </c>
      <c r="J134" s="59">
        <f>+I134/G134</f>
        <v>0.76080000000000003</v>
      </c>
    </row>
    <row r="135" spans="1:11" x14ac:dyDescent="0.25">
      <c r="C135" s="4" t="s">
        <v>112</v>
      </c>
      <c r="F135" s="4" t="s">
        <v>202</v>
      </c>
      <c r="G135" s="102">
        <v>0</v>
      </c>
      <c r="H135" s="6"/>
      <c r="I135" s="46">
        <f>H135+'Jul2025'!I135</f>
        <v>50</v>
      </c>
      <c r="J135" s="59">
        <v>0</v>
      </c>
      <c r="K135" s="70"/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H136+'Jul2025'!I136</f>
        <v>8253</v>
      </c>
      <c r="J136" s="59">
        <f>+I136/G136</f>
        <v>1.5005454545454546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H137+'Jul2025'!I137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H138+'Jul2025'!I138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H139+'Jul2025'!I139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4418</v>
      </c>
      <c r="I140" s="67">
        <f>SUM(I133:I139)</f>
        <v>15911</v>
      </c>
      <c r="J140" s="59">
        <f>+I140/G140</f>
        <v>1.026516129032258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291.48</v>
      </c>
      <c r="I143" s="46">
        <f>H143+'Jul2025'!I143</f>
        <v>2652.44</v>
      </c>
      <c r="J143" s="59">
        <f t="shared" ref="J143:J149" si="3">+I143/G143</f>
        <v>0.73678888888888894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187.5</v>
      </c>
      <c r="I144" s="46">
        <f>H144+'Jul2025'!I144</f>
        <v>3537.77</v>
      </c>
      <c r="J144" s="59">
        <f t="shared" si="3"/>
        <v>0.70755400000000002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275</v>
      </c>
      <c r="I145" s="46">
        <f>H145+'Jul2025'!I145</f>
        <v>1960</v>
      </c>
      <c r="J145" s="59">
        <f t="shared" si="3"/>
        <v>0.65333333333333332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H146+'Jul2025'!I146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H147+'Jul2025'!I147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H148+'Jul2025'!I148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753.98</v>
      </c>
      <c r="I149" s="47">
        <f>SUM(I143:I148)</f>
        <v>8955.2099999999991</v>
      </c>
      <c r="J149" s="59">
        <f t="shared" si="3"/>
        <v>0.70513464566929129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H152+'Jul2025'!I152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H153+'Jul2025'!I153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H157+'Jul2025'!I157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H158+'Jul2025'!I158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82">
        <v>504</v>
      </c>
      <c r="I162" s="46">
        <f>H162+'Jul2025'!I162</f>
        <v>8120</v>
      </c>
      <c r="J162" s="59">
        <f>+I162/G162</f>
        <v>0.46474358974358976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82">
        <v>38.56</v>
      </c>
      <c r="I163" s="46">
        <f>H163+'Jul2025'!I163</f>
        <v>621.20000000000005</v>
      </c>
      <c r="J163" s="59">
        <f t="shared" ref="J163:J164" si="4">+I163/G163</f>
        <v>0.46497005988023954</v>
      </c>
    </row>
    <row r="164" spans="1:11" x14ac:dyDescent="0.25">
      <c r="G164" s="32">
        <f>SUM(G162:G163)</f>
        <v>18808</v>
      </c>
      <c r="H164" s="32">
        <f>SUM(H162:H163)</f>
        <v>542.55999999999995</v>
      </c>
      <c r="I164" s="47">
        <f>SUM(I162:I163)</f>
        <v>8741.2000000000007</v>
      </c>
      <c r="J164" s="59">
        <f t="shared" si="4"/>
        <v>0.46475967673330504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82">
        <v>528</v>
      </c>
      <c r="I167" s="46">
        <f>H167+'Jul2025'!I167</f>
        <v>3780</v>
      </c>
      <c r="J167" s="59">
        <f>+I167/G167</f>
        <v>0.50480769230769229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82">
        <v>40.380000000000003</v>
      </c>
      <c r="I168" s="46">
        <f>H168+'Jul2025'!I168</f>
        <v>289.14999999999998</v>
      </c>
      <c r="J168" s="59">
        <f t="shared" ref="J168:J169" si="5">+I168/G168</f>
        <v>0.50550699300699298</v>
      </c>
    </row>
    <row r="169" spans="1:11" x14ac:dyDescent="0.25">
      <c r="G169" s="32">
        <f>SUM(G167:G168)</f>
        <v>8060</v>
      </c>
      <c r="H169" s="32">
        <f>SUM(H167:H168)</f>
        <v>568.38</v>
      </c>
      <c r="I169" s="47">
        <f>SUM(I167:I168)</f>
        <v>4069.15</v>
      </c>
      <c r="J169" s="59">
        <f t="shared" si="5"/>
        <v>0.50485732009925555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11">
        <v>720</v>
      </c>
      <c r="I172" s="46">
        <f>H172+'Jul2025'!I172</f>
        <v>6420</v>
      </c>
      <c r="J172" s="59">
        <f>+I172/G172</f>
        <v>0.64277132559070882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11">
        <v>55.08</v>
      </c>
      <c r="I173" s="46">
        <f>H173+'Jul2025'!I173</f>
        <v>491.13</v>
      </c>
      <c r="J173" s="59">
        <f t="shared" ref="J173:J174" si="6">+I173/G173</f>
        <v>0.64284031413612563</v>
      </c>
    </row>
    <row r="174" spans="1:11" x14ac:dyDescent="0.25">
      <c r="G174" s="32">
        <f>SUM(G172:G173)</f>
        <v>10752</v>
      </c>
      <c r="H174" s="32">
        <f>SUM(H172:H173)</f>
        <v>775.08</v>
      </c>
      <c r="I174" s="47">
        <f>SUM(I172:I173)</f>
        <v>6911.13</v>
      </c>
      <c r="J174" s="59">
        <f t="shared" si="6"/>
        <v>0.64277622767857145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27691.870000000003</v>
      </c>
      <c r="I176" s="22">
        <f>SUM(I50,I56,I63,I70,I77,I88,I92,I101,I107,I119,I125,I130,I140,I149,I154,I159,I164,I169,I174)</f>
        <v>286323.82000000007</v>
      </c>
      <c r="J176" s="59">
        <f>+I176/G176</f>
        <v>0.70834886557334886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78410.76999999999</v>
      </c>
      <c r="I178" s="96">
        <f>I36-I176</f>
        <v>6802.8599999999278</v>
      </c>
      <c r="J178" s="108"/>
      <c r="K178" s="69"/>
    </row>
    <row r="179" spans="1:11" x14ac:dyDescent="0.25">
      <c r="I179" s="46"/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9C91-5264-40EE-8F1E-11AA0A63088F}">
  <dimension ref="A1:O182"/>
  <sheetViews>
    <sheetView topLeftCell="A36" zoomScale="130" zoomScaleNormal="130" zoomScaleSheetLayoutView="90" workbookViewId="0">
      <selection activeCell="I50" sqref="I50"/>
    </sheetView>
  </sheetViews>
  <sheetFormatPr defaultColWidth="9.140625" defaultRowHeight="15" x14ac:dyDescent="0.25"/>
  <cols>
    <col min="1" max="1" width="4.5703125" style="4" customWidth="1"/>
    <col min="2" max="2" width="7.85546875" style="4" customWidth="1"/>
    <col min="3" max="5" width="9.140625" style="4"/>
    <col min="6" max="6" width="12.140625" style="4" customWidth="1"/>
    <col min="7" max="7" width="12" style="41" customWidth="1"/>
    <col min="8" max="8" width="12.140625" style="4" customWidth="1"/>
    <col min="9" max="9" width="12.7109375" style="56" customWidth="1"/>
    <col min="10" max="10" width="11.28515625" style="25" customWidth="1"/>
    <col min="11" max="11" width="18.5703125" style="69" customWidth="1"/>
    <col min="12" max="16384" width="9.140625" style="4"/>
  </cols>
  <sheetData>
    <row r="1" spans="1:11" ht="30" x14ac:dyDescent="0.25">
      <c r="A1" s="3" t="s">
        <v>64</v>
      </c>
      <c r="B1" s="3"/>
      <c r="C1" s="3"/>
      <c r="D1" s="3"/>
      <c r="E1" s="3"/>
      <c r="F1" s="3"/>
      <c r="G1" s="27" t="s">
        <v>217</v>
      </c>
      <c r="H1" s="2" t="s">
        <v>243</v>
      </c>
      <c r="I1" s="42" t="s">
        <v>244</v>
      </c>
      <c r="J1" s="106" t="s">
        <v>74</v>
      </c>
      <c r="K1" s="68" t="s">
        <v>69</v>
      </c>
    </row>
    <row r="2" spans="1:11" x14ac:dyDescent="0.25">
      <c r="A2" s="1"/>
      <c r="B2" s="3"/>
      <c r="C2" s="3"/>
      <c r="D2" s="3"/>
      <c r="E2" s="3"/>
      <c r="F2" s="3"/>
      <c r="G2" s="28"/>
      <c r="H2" s="3"/>
      <c r="I2" s="43"/>
      <c r="J2" s="57"/>
    </row>
    <row r="3" spans="1:11" x14ac:dyDescent="0.25">
      <c r="A3" s="1"/>
      <c r="G3" s="29"/>
      <c r="H3" s="5"/>
      <c r="I3" s="44"/>
      <c r="J3" s="58"/>
    </row>
    <row r="4" spans="1:11" x14ac:dyDescent="0.25">
      <c r="A4" s="3"/>
      <c r="G4" s="29"/>
      <c r="H4" s="5"/>
      <c r="I4" s="44"/>
      <c r="J4" s="58"/>
    </row>
    <row r="5" spans="1:11" x14ac:dyDescent="0.25">
      <c r="A5" s="85" t="s">
        <v>61</v>
      </c>
      <c r="B5" s="86"/>
      <c r="C5" s="86"/>
      <c r="D5" s="86"/>
      <c r="E5" s="86"/>
      <c r="F5" s="86"/>
      <c r="G5" s="30"/>
      <c r="H5" s="6"/>
      <c r="I5" s="97"/>
      <c r="J5" s="26">
        <v>75</v>
      </c>
    </row>
    <row r="6" spans="1:11" s="86" customFormat="1" x14ac:dyDescent="0.25">
      <c r="B6" s="85" t="s">
        <v>65</v>
      </c>
      <c r="G6" s="87"/>
      <c r="H6" s="87"/>
      <c r="I6" s="87"/>
      <c r="J6" s="87"/>
      <c r="K6" s="88"/>
    </row>
    <row r="7" spans="1:11" x14ac:dyDescent="0.25">
      <c r="C7" s="4" t="s">
        <v>0</v>
      </c>
      <c r="F7" s="4" t="s">
        <v>124</v>
      </c>
      <c r="G7" s="102">
        <v>175000</v>
      </c>
      <c r="H7" s="6">
        <v>18748.97</v>
      </c>
      <c r="I7" s="46">
        <f>H7+'Aug2025'!I7</f>
        <v>118707.97</v>
      </c>
      <c r="J7" s="59">
        <f>+I7/G7</f>
        <v>0.67833125714285714</v>
      </c>
      <c r="K7" s="70"/>
    </row>
    <row r="8" spans="1:11" x14ac:dyDescent="0.25">
      <c r="C8" s="4" t="s">
        <v>82</v>
      </c>
      <c r="F8" s="4" t="s">
        <v>125</v>
      </c>
      <c r="G8" s="102">
        <v>10000</v>
      </c>
      <c r="H8" s="7">
        <v>135</v>
      </c>
      <c r="I8" s="46">
        <f>H8+'Aug2025'!I8</f>
        <v>5595</v>
      </c>
      <c r="J8" s="61">
        <f>+I8/G8</f>
        <v>0.5595</v>
      </c>
    </row>
    <row r="9" spans="1:11" x14ac:dyDescent="0.25">
      <c r="C9" s="4" t="s">
        <v>83</v>
      </c>
      <c r="F9" s="4" t="s">
        <v>126</v>
      </c>
      <c r="G9" s="102">
        <v>0</v>
      </c>
      <c r="H9" s="111"/>
      <c r="I9" s="46">
        <f>H9+'Aug2025'!I9</f>
        <v>0</v>
      </c>
      <c r="J9" s="59">
        <v>0</v>
      </c>
    </row>
    <row r="10" spans="1:11" x14ac:dyDescent="0.25">
      <c r="C10" s="4" t="s">
        <v>84</v>
      </c>
      <c r="F10" s="4" t="s">
        <v>127</v>
      </c>
      <c r="G10" s="102">
        <v>8000</v>
      </c>
      <c r="H10" s="8">
        <v>311.58999999999997</v>
      </c>
      <c r="I10" s="46">
        <f>H10+'Aug2025'!I10</f>
        <v>3382.4700000000003</v>
      </c>
      <c r="J10" s="59">
        <f>+I10/G10</f>
        <v>0.42280875000000001</v>
      </c>
    </row>
    <row r="11" spans="1:11" x14ac:dyDescent="0.25">
      <c r="C11" s="4" t="s">
        <v>71</v>
      </c>
      <c r="F11" s="4" t="s">
        <v>128</v>
      </c>
      <c r="G11" s="102">
        <v>1000</v>
      </c>
      <c r="H11" s="13"/>
      <c r="I11" s="46">
        <f>H11+'Aug2025'!I11</f>
        <v>765</v>
      </c>
      <c r="J11" s="60">
        <f>+I11/G11</f>
        <v>0.76500000000000001</v>
      </c>
    </row>
    <row r="12" spans="1:11" x14ac:dyDescent="0.25">
      <c r="C12" s="21" t="s">
        <v>85</v>
      </c>
      <c r="F12" s="4" t="s">
        <v>130</v>
      </c>
      <c r="G12" s="102">
        <v>18000</v>
      </c>
      <c r="H12" s="6">
        <v>25</v>
      </c>
      <c r="I12" s="46">
        <f>H12+'Aug2025'!I12</f>
        <v>114852.09</v>
      </c>
      <c r="J12" s="59">
        <f>+I12/G12</f>
        <v>6.3806716666666663</v>
      </c>
    </row>
    <row r="13" spans="1:11" ht="15.75" thickBot="1" x14ac:dyDescent="0.3">
      <c r="C13" s="4" t="s">
        <v>1</v>
      </c>
      <c r="F13" s="4" t="s">
        <v>129</v>
      </c>
      <c r="G13" s="102">
        <v>0</v>
      </c>
      <c r="H13" s="10">
        <v>0</v>
      </c>
      <c r="I13" s="46">
        <f>H13+'Aug2025'!I13</f>
        <v>0</v>
      </c>
      <c r="J13" s="59">
        <v>0</v>
      </c>
    </row>
    <row r="14" spans="1:11" x14ac:dyDescent="0.25">
      <c r="G14" s="32">
        <f>SUM(G7:G13)</f>
        <v>212000</v>
      </c>
      <c r="H14" s="32">
        <f>SUM(H7:H13)</f>
        <v>19220.560000000001</v>
      </c>
      <c r="I14" s="47">
        <f>SUM(I7:I13)</f>
        <v>243302.53</v>
      </c>
      <c r="J14" s="59">
        <f>+I14/G14</f>
        <v>1.1476534433962264</v>
      </c>
    </row>
    <row r="15" spans="1:11" x14ac:dyDescent="0.25">
      <c r="G15" s="30"/>
      <c r="H15" s="6"/>
      <c r="I15" s="45"/>
      <c r="J15" s="26"/>
    </row>
    <row r="16" spans="1:11" s="86" customFormat="1" x14ac:dyDescent="0.25">
      <c r="A16" s="89"/>
      <c r="B16" s="89" t="s">
        <v>2</v>
      </c>
      <c r="G16" s="87"/>
      <c r="H16" s="87"/>
      <c r="I16" s="87"/>
      <c r="J16" s="87"/>
      <c r="K16" s="88"/>
    </row>
    <row r="17" spans="1:11" x14ac:dyDescent="0.25">
      <c r="C17" s="4" t="s">
        <v>3</v>
      </c>
      <c r="F17" s="4" t="s">
        <v>164</v>
      </c>
      <c r="G17" s="102">
        <v>50000</v>
      </c>
      <c r="H17" s="6"/>
      <c r="I17" s="46">
        <f>H17+'Aug2025'!I17</f>
        <v>50</v>
      </c>
      <c r="J17" s="59">
        <f>+I17/G17</f>
        <v>1E-3</v>
      </c>
      <c r="K17" s="70"/>
    </row>
    <row r="18" spans="1:11" x14ac:dyDescent="0.25">
      <c r="C18" s="21" t="s">
        <v>77</v>
      </c>
      <c r="F18" s="4" t="s">
        <v>165</v>
      </c>
      <c r="G18" s="33">
        <v>5000</v>
      </c>
      <c r="H18" s="12"/>
      <c r="I18" s="46">
        <f>H18+'Aug2025'!I18</f>
        <v>5000</v>
      </c>
      <c r="J18" s="59">
        <v>0</v>
      </c>
    </row>
    <row r="19" spans="1:11" x14ac:dyDescent="0.25">
      <c r="C19" s="4" t="s">
        <v>79</v>
      </c>
      <c r="F19" s="4" t="s">
        <v>162</v>
      </c>
      <c r="G19" s="102">
        <v>4200</v>
      </c>
      <c r="H19" s="12"/>
      <c r="I19" s="46">
        <f>H19+'Aug2025'!I19</f>
        <v>0</v>
      </c>
      <c r="J19" s="59">
        <f>+I19/G19</f>
        <v>0</v>
      </c>
    </row>
    <row r="20" spans="1:11" x14ac:dyDescent="0.25">
      <c r="C20" s="4" t="s">
        <v>72</v>
      </c>
      <c r="F20" s="4" t="s">
        <v>163</v>
      </c>
      <c r="G20" s="34">
        <v>40</v>
      </c>
      <c r="H20" s="13">
        <v>2.85</v>
      </c>
      <c r="I20" s="46">
        <f>H20+'Aug2025'!I20</f>
        <v>17.57</v>
      </c>
      <c r="J20" s="59">
        <f>+I20/G20</f>
        <v>0.43925000000000003</v>
      </c>
    </row>
    <row r="21" spans="1:11" ht="15.75" thickBot="1" x14ac:dyDescent="0.3">
      <c r="C21" s="21" t="s">
        <v>78</v>
      </c>
      <c r="F21" s="4">
        <v>5000</v>
      </c>
      <c r="G21" s="31">
        <v>0</v>
      </c>
      <c r="H21" s="9"/>
      <c r="I21" s="46">
        <f>H21+'Aug2025'!I21</f>
        <v>0</v>
      </c>
      <c r="J21" s="61">
        <v>0</v>
      </c>
      <c r="K21" s="70"/>
    </row>
    <row r="22" spans="1:11" x14ac:dyDescent="0.25">
      <c r="G22" s="35">
        <f>SUM(G17:G21)</f>
        <v>59240</v>
      </c>
      <c r="H22" s="35">
        <f>SUM(H17:H21)</f>
        <v>2.85</v>
      </c>
      <c r="I22" s="48">
        <f>SUM(I17:I21)</f>
        <v>5067.57</v>
      </c>
      <c r="J22" s="59">
        <f>+I22/G22</f>
        <v>8.5543045239702895E-2</v>
      </c>
    </row>
    <row r="23" spans="1:11" x14ac:dyDescent="0.25">
      <c r="G23" s="30"/>
      <c r="H23" s="6"/>
      <c r="I23" s="45"/>
      <c r="J23" s="26"/>
    </row>
    <row r="24" spans="1:11" s="86" customFormat="1" x14ac:dyDescent="0.25">
      <c r="B24" s="89" t="s">
        <v>4</v>
      </c>
      <c r="G24" s="87"/>
      <c r="H24" s="87"/>
      <c r="I24" s="87"/>
      <c r="J24" s="87"/>
      <c r="K24" s="88"/>
    </row>
    <row r="25" spans="1:11" x14ac:dyDescent="0.25">
      <c r="C25" s="21" t="s">
        <v>86</v>
      </c>
      <c r="F25" s="4" t="s">
        <v>131</v>
      </c>
      <c r="G25" s="102">
        <v>84500</v>
      </c>
      <c r="H25" s="6">
        <v>7040</v>
      </c>
      <c r="I25" s="46">
        <f>H25+'Aug2025'!I25</f>
        <v>63360</v>
      </c>
      <c r="J25" s="59">
        <f t="shared" ref="J25:J31" si="0">+I25/G25</f>
        <v>0.7498224852071006</v>
      </c>
      <c r="K25" s="70"/>
    </row>
    <row r="26" spans="1:11" x14ac:dyDescent="0.25">
      <c r="C26" s="21" t="s">
        <v>68</v>
      </c>
      <c r="F26" s="4" t="s">
        <v>132</v>
      </c>
      <c r="G26" s="102">
        <v>9600</v>
      </c>
      <c r="H26" s="6">
        <v>800</v>
      </c>
      <c r="I26" s="46">
        <f>H26+'Aug2025'!I26</f>
        <v>6400</v>
      </c>
      <c r="J26" s="59">
        <f t="shared" si="0"/>
        <v>0.66666666666666663</v>
      </c>
      <c r="K26" s="70"/>
    </row>
    <row r="27" spans="1:11" s="5" customFormat="1" x14ac:dyDescent="0.25">
      <c r="A27" s="4"/>
      <c r="B27" s="4"/>
      <c r="C27" s="4" t="s">
        <v>87</v>
      </c>
      <c r="D27" s="4"/>
      <c r="E27" s="4"/>
      <c r="F27" s="4" t="s">
        <v>133</v>
      </c>
      <c r="G27" s="101">
        <v>0</v>
      </c>
      <c r="H27" s="12"/>
      <c r="I27" s="46">
        <f>H27+'Aug2025'!I27</f>
        <v>0</v>
      </c>
      <c r="J27" s="59">
        <v>0</v>
      </c>
      <c r="K27" s="70"/>
    </row>
    <row r="28" spans="1:11" s="5" customFormat="1" x14ac:dyDescent="0.25">
      <c r="A28" s="4"/>
      <c r="B28" s="4"/>
      <c r="C28" s="4" t="s">
        <v>88</v>
      </c>
      <c r="D28" s="4"/>
      <c r="E28" s="4"/>
      <c r="F28" s="4" t="s">
        <v>134</v>
      </c>
      <c r="G28" s="101">
        <v>6000</v>
      </c>
      <c r="H28" s="13">
        <v>575</v>
      </c>
      <c r="I28" s="46">
        <f>H28+'Aug2025'!I28</f>
        <v>2634.99</v>
      </c>
      <c r="J28" s="60">
        <f t="shared" si="0"/>
        <v>0.43916499999999997</v>
      </c>
      <c r="K28" s="69"/>
    </row>
    <row r="29" spans="1:11" s="15" customFormat="1" x14ac:dyDescent="0.25">
      <c r="C29" s="141" t="s">
        <v>89</v>
      </c>
      <c r="D29" s="142"/>
      <c r="E29" s="143"/>
      <c r="F29" s="15" t="s">
        <v>135</v>
      </c>
      <c r="G29" s="101">
        <v>5000</v>
      </c>
      <c r="H29" s="8"/>
      <c r="I29" s="46">
        <f>H29+'Aug2025'!I29</f>
        <v>0</v>
      </c>
      <c r="J29" s="65">
        <v>0</v>
      </c>
      <c r="K29" s="72"/>
    </row>
    <row r="30" spans="1:11" s="5" customFormat="1" x14ac:dyDescent="0.25">
      <c r="A30" s="4"/>
      <c r="B30" s="4"/>
      <c r="C30" s="4" t="s">
        <v>76</v>
      </c>
      <c r="D30" s="4"/>
      <c r="E30" s="4"/>
      <c r="F30" s="4" t="s">
        <v>136</v>
      </c>
      <c r="G30" s="101">
        <v>0</v>
      </c>
      <c r="H30" s="6"/>
      <c r="I30" s="46">
        <f>H30+'Aug2025'!I30</f>
        <v>0</v>
      </c>
      <c r="J30" s="59">
        <v>0</v>
      </c>
      <c r="K30" s="70"/>
    </row>
    <row r="31" spans="1:11" s="75" customFormat="1" x14ac:dyDescent="0.25">
      <c r="A31" s="17"/>
      <c r="B31" s="77"/>
      <c r="C31" s="24"/>
      <c r="D31" s="79"/>
      <c r="E31" s="23"/>
      <c r="F31" s="78"/>
      <c r="G31" s="80">
        <f>SUM(G25:G30)</f>
        <v>105100</v>
      </c>
      <c r="H31" s="80">
        <f>SUM(H25:H30)</f>
        <v>8415</v>
      </c>
      <c r="I31" s="48">
        <f>SUM(I25:I30)</f>
        <v>72394.990000000005</v>
      </c>
      <c r="J31" s="74">
        <f t="shared" si="0"/>
        <v>0.6888200761179829</v>
      </c>
      <c r="K31" s="76"/>
    </row>
    <row r="32" spans="1:11" s="5" customFormat="1" x14ac:dyDescent="0.25">
      <c r="A32" s="4"/>
      <c r="B32" s="4"/>
      <c r="C32" s="17"/>
      <c r="D32" s="17"/>
      <c r="E32" s="17"/>
      <c r="F32" s="4"/>
      <c r="G32" s="30"/>
      <c r="H32" s="6"/>
      <c r="I32" s="45"/>
      <c r="J32" s="26"/>
      <c r="K32" s="69"/>
    </row>
    <row r="33" spans="1:15" s="90" customFormat="1" x14ac:dyDescent="0.25">
      <c r="A33" s="86"/>
      <c r="B33" s="89" t="s">
        <v>5</v>
      </c>
      <c r="C33" s="86"/>
      <c r="D33" s="86"/>
      <c r="E33" s="86"/>
      <c r="F33" s="86"/>
      <c r="G33" s="87"/>
      <c r="H33" s="87"/>
      <c r="I33" s="87"/>
      <c r="J33" s="87"/>
      <c r="K33" s="88"/>
    </row>
    <row r="34" spans="1:15" s="5" customFormat="1" ht="15.75" thickBot="1" x14ac:dyDescent="0.3">
      <c r="A34" s="4"/>
      <c r="B34" s="4"/>
      <c r="C34" s="4" t="s">
        <v>6</v>
      </c>
      <c r="D34" s="4"/>
      <c r="E34" s="4"/>
      <c r="F34" s="4" t="s">
        <v>137</v>
      </c>
      <c r="G34" s="36">
        <v>0</v>
      </c>
      <c r="H34" s="14">
        <v>0</v>
      </c>
      <c r="I34" s="46">
        <f>H34+'Aug2025'!I34</f>
        <v>0</v>
      </c>
      <c r="J34" s="59">
        <v>0</v>
      </c>
      <c r="K34" s="69"/>
    </row>
    <row r="35" spans="1:15" ht="15.75" thickTop="1" x14ac:dyDescent="0.25">
      <c r="F35" s="15"/>
      <c r="G35" s="37"/>
      <c r="H35" s="16"/>
      <c r="I35" s="50"/>
      <c r="J35" s="62"/>
    </row>
    <row r="36" spans="1:15" x14ac:dyDescent="0.25">
      <c r="E36" s="3" t="s">
        <v>7</v>
      </c>
      <c r="G36" s="38">
        <f>SUM(G14,G22,G31,G34)</f>
        <v>376340</v>
      </c>
      <c r="H36" s="38">
        <f>SUM(H14,H22,H31,H34)</f>
        <v>27638.41</v>
      </c>
      <c r="I36" s="51">
        <f>SUM(I14,I22,I31,I34)</f>
        <v>320765.09000000003</v>
      </c>
      <c r="J36" s="59">
        <f>+I36/G36</f>
        <v>0.85232792156029125</v>
      </c>
    </row>
    <row r="37" spans="1:15" x14ac:dyDescent="0.25">
      <c r="F37" s="17"/>
      <c r="G37" s="39"/>
      <c r="H37" s="18"/>
      <c r="I37" s="51"/>
      <c r="J37" s="63"/>
    </row>
    <row r="38" spans="1:15" x14ac:dyDescent="0.25">
      <c r="A38" s="85" t="s">
        <v>62</v>
      </c>
      <c r="B38" s="86"/>
      <c r="C38" s="86"/>
      <c r="D38" s="86"/>
      <c r="E38" s="86"/>
      <c r="F38" s="86"/>
      <c r="G38" s="30"/>
      <c r="H38" s="6"/>
      <c r="I38" s="97"/>
      <c r="J38" s="26"/>
    </row>
    <row r="39" spans="1:15" s="86" customFormat="1" x14ac:dyDescent="0.25">
      <c r="B39" s="89" t="s">
        <v>8</v>
      </c>
      <c r="G39" s="87"/>
      <c r="H39" s="87"/>
      <c r="I39" s="87"/>
      <c r="J39" s="87"/>
      <c r="K39" s="88"/>
    </row>
    <row r="40" spans="1:15" x14ac:dyDescent="0.25">
      <c r="C40" s="4" t="s">
        <v>9</v>
      </c>
      <c r="F40" s="4" t="s">
        <v>152</v>
      </c>
      <c r="G40" s="102">
        <v>22125</v>
      </c>
      <c r="H40" s="6">
        <v>16593.75</v>
      </c>
      <c r="I40" s="46">
        <f>H40+'Aug2025'!I40</f>
        <v>22125</v>
      </c>
      <c r="J40" s="59">
        <f t="shared" ref="J40:J48" si="1">+I40/G40</f>
        <v>1</v>
      </c>
    </row>
    <row r="41" spans="1:15" x14ac:dyDescent="0.25">
      <c r="C41" s="4" t="s">
        <v>10</v>
      </c>
      <c r="F41" s="4" t="s">
        <v>155</v>
      </c>
      <c r="G41" s="102">
        <v>250</v>
      </c>
      <c r="H41" s="6"/>
      <c r="I41" s="46">
        <f>H41+'Aug2025'!I41</f>
        <v>250</v>
      </c>
      <c r="J41" s="59">
        <f t="shared" si="1"/>
        <v>1</v>
      </c>
    </row>
    <row r="42" spans="1:15" x14ac:dyDescent="0.25">
      <c r="C42" s="4" t="s">
        <v>11</v>
      </c>
      <c r="F42" s="4" t="s">
        <v>151</v>
      </c>
      <c r="G42" s="102">
        <v>0</v>
      </c>
      <c r="H42" s="6"/>
      <c r="I42" s="46">
        <f>H42+'Aug2025'!I42</f>
        <v>0</v>
      </c>
      <c r="J42" s="59">
        <v>0</v>
      </c>
    </row>
    <row r="43" spans="1:15" x14ac:dyDescent="0.25">
      <c r="C43" s="4" t="s">
        <v>12</v>
      </c>
      <c r="F43" s="4" t="s">
        <v>153</v>
      </c>
      <c r="G43" s="102">
        <v>100</v>
      </c>
      <c r="H43" s="6"/>
      <c r="I43" s="46">
        <f>H43+'Aug2025'!I43</f>
        <v>268.04000000000002</v>
      </c>
      <c r="J43" s="59">
        <f t="shared" si="1"/>
        <v>2.6804000000000001</v>
      </c>
    </row>
    <row r="44" spans="1:15" x14ac:dyDescent="0.25">
      <c r="C44" s="4" t="s">
        <v>13</v>
      </c>
      <c r="F44" s="4" t="s">
        <v>150</v>
      </c>
      <c r="G44" s="102">
        <v>100</v>
      </c>
      <c r="H44" s="6"/>
      <c r="I44" s="46">
        <f>H44+'Aug2025'!I44</f>
        <v>0</v>
      </c>
      <c r="J44" s="59">
        <f t="shared" si="1"/>
        <v>0</v>
      </c>
    </row>
    <row r="45" spans="1:15" ht="15" customHeight="1" x14ac:dyDescent="0.25">
      <c r="C45" s="4" t="s">
        <v>14</v>
      </c>
      <c r="F45" s="4" t="s">
        <v>154</v>
      </c>
      <c r="G45" s="102">
        <v>1000</v>
      </c>
      <c r="H45" s="6">
        <v>292.39</v>
      </c>
      <c r="I45" s="46">
        <f>H45+'Aug2025'!I45</f>
        <v>3661.6</v>
      </c>
      <c r="J45" s="59">
        <f t="shared" si="1"/>
        <v>3.6616</v>
      </c>
      <c r="K45" s="70" t="s">
        <v>248</v>
      </c>
      <c r="L45" s="98"/>
      <c r="M45" s="98"/>
      <c r="N45" s="98"/>
      <c r="O45" s="98"/>
    </row>
    <row r="46" spans="1:15" ht="15" customHeight="1" x14ac:dyDescent="0.25">
      <c r="C46" s="4" t="s">
        <v>110</v>
      </c>
      <c r="G46" s="102">
        <v>0</v>
      </c>
      <c r="H46" s="6"/>
      <c r="I46" s="46">
        <f>H46+'Aug2025'!I46</f>
        <v>0</v>
      </c>
      <c r="J46" s="59">
        <v>0</v>
      </c>
      <c r="K46" s="70"/>
    </row>
    <row r="47" spans="1:15" s="15" customFormat="1" ht="15" customHeight="1" x14ac:dyDescent="0.25">
      <c r="C47" s="15" t="s">
        <v>15</v>
      </c>
      <c r="F47" s="15" t="s">
        <v>156</v>
      </c>
      <c r="G47" s="104">
        <v>250</v>
      </c>
      <c r="H47" s="8"/>
      <c r="I47" s="46">
        <f>H47+'Aug2025'!I47</f>
        <v>0</v>
      </c>
      <c r="J47" s="59">
        <f t="shared" si="1"/>
        <v>0</v>
      </c>
      <c r="K47" s="95"/>
    </row>
    <row r="48" spans="1:15" s="15" customFormat="1" x14ac:dyDescent="0.25">
      <c r="C48" s="83" t="s">
        <v>117</v>
      </c>
      <c r="F48" s="15" t="s">
        <v>157</v>
      </c>
      <c r="G48" s="104">
        <v>150</v>
      </c>
      <c r="H48" s="8"/>
      <c r="I48" s="46">
        <f>H48+'Aug2025'!I48</f>
        <v>0</v>
      </c>
      <c r="J48" s="59">
        <f t="shared" si="1"/>
        <v>0</v>
      </c>
      <c r="K48" s="72"/>
    </row>
    <row r="49" spans="2:11" ht="15.75" thickBot="1" x14ac:dyDescent="0.3">
      <c r="C49" s="21" t="s">
        <v>90</v>
      </c>
      <c r="G49" s="102">
        <v>0</v>
      </c>
      <c r="H49" s="10"/>
      <c r="I49" s="46">
        <f>H49+'Aug2025'!I49</f>
        <v>0</v>
      </c>
      <c r="J49" s="59">
        <v>0</v>
      </c>
    </row>
    <row r="50" spans="2:11" s="17" customFormat="1" x14ac:dyDescent="0.25">
      <c r="G50" s="32">
        <f>SUM(G40:G49)</f>
        <v>23975</v>
      </c>
      <c r="H50" s="32">
        <f>SUM(H40:H49)</f>
        <v>16886.14</v>
      </c>
      <c r="I50" s="47">
        <f>SUM(I40:I49)</f>
        <v>26304.639999999999</v>
      </c>
      <c r="J50" s="74">
        <f>+I50/G50</f>
        <v>1.0971695516162669</v>
      </c>
      <c r="K50" s="76"/>
    </row>
    <row r="51" spans="2:11" x14ac:dyDescent="0.25">
      <c r="F51" s="17"/>
      <c r="G51" s="39"/>
      <c r="H51" s="18"/>
      <c r="I51" s="53"/>
      <c r="J51" s="63"/>
    </row>
    <row r="52" spans="2:11" s="89" customFormat="1" x14ac:dyDescent="0.25">
      <c r="B52" s="89" t="s">
        <v>16</v>
      </c>
      <c r="G52" s="91"/>
      <c r="H52" s="91"/>
      <c r="I52" s="91"/>
      <c r="J52" s="91"/>
      <c r="K52" s="92"/>
    </row>
    <row r="53" spans="2:11" x14ac:dyDescent="0.25">
      <c r="C53" s="4" t="s">
        <v>109</v>
      </c>
      <c r="F53" s="4" t="s">
        <v>148</v>
      </c>
      <c r="G53" s="102">
        <v>21850</v>
      </c>
      <c r="H53" s="6"/>
      <c r="I53" s="46">
        <f>H53+'Aug2025'!I53</f>
        <v>21151.18</v>
      </c>
      <c r="J53" s="59">
        <f>+I53/G53</f>
        <v>0.96801739130434783</v>
      </c>
    </row>
    <row r="54" spans="2:11" x14ac:dyDescent="0.25">
      <c r="C54" s="105" t="s">
        <v>116</v>
      </c>
      <c r="D54" s="105"/>
      <c r="E54" s="105"/>
      <c r="F54" s="105" t="s">
        <v>147</v>
      </c>
      <c r="G54" s="102">
        <v>1500</v>
      </c>
      <c r="H54" s="6">
        <v>33</v>
      </c>
      <c r="I54" s="46">
        <f>H54+'Aug2025'!I54</f>
        <v>619.38</v>
      </c>
      <c r="J54" s="59">
        <f>+I54/G54</f>
        <v>0.41292000000000001</v>
      </c>
      <c r="K54" s="70"/>
    </row>
    <row r="55" spans="2:11" ht="15.75" thickBot="1" x14ac:dyDescent="0.3">
      <c r="C55" s="105" t="s">
        <v>115</v>
      </c>
      <c r="D55" s="105"/>
      <c r="E55" s="105"/>
      <c r="F55" s="105" t="s">
        <v>149</v>
      </c>
      <c r="G55" s="102">
        <v>200</v>
      </c>
      <c r="H55" s="10"/>
      <c r="I55" s="46">
        <f>H55+'Aug2025'!I55</f>
        <v>100</v>
      </c>
      <c r="J55" s="59">
        <v>0</v>
      </c>
    </row>
    <row r="56" spans="2:11" x14ac:dyDescent="0.25">
      <c r="G56" s="32">
        <f>SUM(G53:G55)</f>
        <v>23550</v>
      </c>
      <c r="H56" s="32">
        <f>SUM(H53:H55)</f>
        <v>33</v>
      </c>
      <c r="I56" s="47">
        <f>SUM(I53:I55)</f>
        <v>21870.560000000001</v>
      </c>
      <c r="J56" s="59">
        <f>+I56/G56</f>
        <v>0.92868619957537157</v>
      </c>
    </row>
    <row r="57" spans="2:11" x14ac:dyDescent="0.25">
      <c r="G57" s="39"/>
      <c r="H57" s="18"/>
      <c r="I57" s="53"/>
      <c r="J57" s="63"/>
    </row>
    <row r="58" spans="2:11" s="89" customFormat="1" x14ac:dyDescent="0.25">
      <c r="B58" s="89" t="s">
        <v>17</v>
      </c>
      <c r="G58" s="91"/>
      <c r="H58" s="91"/>
      <c r="I58" s="91"/>
      <c r="J58" s="91"/>
      <c r="K58" s="92"/>
    </row>
    <row r="59" spans="2:11" x14ac:dyDescent="0.25">
      <c r="C59" s="4" t="s">
        <v>73</v>
      </c>
      <c r="F59" s="4" t="s">
        <v>139</v>
      </c>
      <c r="G59" s="102">
        <v>0</v>
      </c>
      <c r="H59" s="6"/>
      <c r="I59" s="46">
        <f>H59+'Aug2025'!I59</f>
        <v>0</v>
      </c>
      <c r="J59" s="60">
        <v>0</v>
      </c>
    </row>
    <row r="60" spans="2:11" x14ac:dyDescent="0.25">
      <c r="C60" s="21" t="s">
        <v>108</v>
      </c>
      <c r="F60" s="4" t="s">
        <v>138</v>
      </c>
      <c r="G60" s="102">
        <v>200</v>
      </c>
      <c r="H60" s="6"/>
      <c r="I60" s="46">
        <f>H60+'Aug2025'!I60</f>
        <v>0</v>
      </c>
      <c r="J60" s="59">
        <v>0</v>
      </c>
    </row>
    <row r="61" spans="2:11" x14ac:dyDescent="0.25">
      <c r="C61" s="21" t="s">
        <v>80</v>
      </c>
      <c r="F61" s="4" t="s">
        <v>141</v>
      </c>
      <c r="G61" s="102">
        <v>200</v>
      </c>
      <c r="H61" s="6"/>
      <c r="I61" s="46">
        <f>H61+'Aug2025'!I61</f>
        <v>0</v>
      </c>
      <c r="J61" s="59">
        <f>+I61/G61</f>
        <v>0</v>
      </c>
    </row>
    <row r="62" spans="2:11" ht="15.75" thickBot="1" x14ac:dyDescent="0.3">
      <c r="C62" s="105" t="s">
        <v>114</v>
      </c>
      <c r="D62" s="105"/>
      <c r="E62" s="105"/>
      <c r="F62" s="105" t="s">
        <v>140</v>
      </c>
      <c r="G62" s="102">
        <v>1200</v>
      </c>
      <c r="H62" s="10"/>
      <c r="I62" s="46">
        <f>H62+'Aug2025'!I62</f>
        <v>250</v>
      </c>
      <c r="J62" s="59">
        <v>0</v>
      </c>
    </row>
    <row r="63" spans="2:11" x14ac:dyDescent="0.25">
      <c r="G63" s="38">
        <f>SUM(G59:G62)</f>
        <v>1600</v>
      </c>
      <c r="H63" s="38">
        <f>SUM(H59:H62)</f>
        <v>0</v>
      </c>
      <c r="I63" s="47">
        <f>SUM(I59:I62)</f>
        <v>250</v>
      </c>
      <c r="J63" s="59">
        <f>+I63/G63</f>
        <v>0.15625</v>
      </c>
    </row>
    <row r="64" spans="2:11" x14ac:dyDescent="0.25">
      <c r="G64" s="39"/>
      <c r="H64" s="18"/>
      <c r="I64" s="53"/>
      <c r="J64" s="63"/>
    </row>
    <row r="65" spans="2:11" s="89" customFormat="1" x14ac:dyDescent="0.25">
      <c r="B65" s="89" t="s">
        <v>18</v>
      </c>
      <c r="G65" s="91"/>
      <c r="H65" s="91"/>
      <c r="I65" s="91"/>
      <c r="J65" s="91"/>
      <c r="K65" s="92"/>
    </row>
    <row r="66" spans="2:11" x14ac:dyDescent="0.25">
      <c r="C66" s="4" t="s">
        <v>19</v>
      </c>
      <c r="F66" s="4" t="s">
        <v>161</v>
      </c>
      <c r="G66" s="102">
        <v>250</v>
      </c>
      <c r="H66" s="6"/>
      <c r="I66" s="46">
        <f>H66+'Aug2025'!I66</f>
        <v>1018.5</v>
      </c>
      <c r="J66" s="60">
        <v>0</v>
      </c>
      <c r="K66" s="69" t="s">
        <v>238</v>
      </c>
    </row>
    <row r="67" spans="2:11" x14ac:dyDescent="0.25">
      <c r="C67" s="4" t="s">
        <v>71</v>
      </c>
      <c r="F67" s="4" t="s">
        <v>159</v>
      </c>
      <c r="G67" s="102">
        <v>1200</v>
      </c>
      <c r="H67" s="8">
        <v>30.7</v>
      </c>
      <c r="I67" s="46">
        <f>H67+'Aug2025'!I67</f>
        <v>1055.93</v>
      </c>
      <c r="J67" s="59">
        <f>+I67/G67</f>
        <v>0.87994166666666673</v>
      </c>
    </row>
    <row r="68" spans="2:11" x14ac:dyDescent="0.25">
      <c r="C68" s="4" t="s">
        <v>60</v>
      </c>
      <c r="F68" s="19" t="s">
        <v>158</v>
      </c>
      <c r="G68" s="102">
        <v>800</v>
      </c>
      <c r="H68" s="6"/>
      <c r="I68" s="46">
        <f>H68+'Aug2025'!I68</f>
        <v>410</v>
      </c>
      <c r="J68" s="64">
        <f>+I68/G68</f>
        <v>0.51249999999999996</v>
      </c>
    </row>
    <row r="69" spans="2:11" ht="15.75" thickBot="1" x14ac:dyDescent="0.3">
      <c r="C69" s="105" t="s">
        <v>118</v>
      </c>
      <c r="D69" s="105"/>
      <c r="E69" s="105"/>
      <c r="F69" s="105" t="s">
        <v>160</v>
      </c>
      <c r="G69" s="102">
        <v>100</v>
      </c>
      <c r="H69" s="20"/>
      <c r="I69" s="46">
        <f>H69+'Aug2025'!I69</f>
        <v>120</v>
      </c>
      <c r="J69" s="59">
        <v>0</v>
      </c>
    </row>
    <row r="70" spans="2:11" x14ac:dyDescent="0.25">
      <c r="G70" s="40">
        <f>SUM(G66:G69)</f>
        <v>2350</v>
      </c>
      <c r="H70" s="40">
        <f>SUM(H66:H69)</f>
        <v>30.7</v>
      </c>
      <c r="I70" s="54">
        <f>SUM(I66:I69)</f>
        <v>2604.4300000000003</v>
      </c>
      <c r="J70" s="59">
        <f>+I70/G70</f>
        <v>1.1082680851063831</v>
      </c>
    </row>
    <row r="71" spans="2:11" x14ac:dyDescent="0.25">
      <c r="G71" s="39"/>
      <c r="H71" s="18"/>
      <c r="I71" s="53"/>
      <c r="J71" s="63"/>
    </row>
    <row r="72" spans="2:11" s="89" customFormat="1" x14ac:dyDescent="0.25">
      <c r="B72" s="89" t="s">
        <v>20</v>
      </c>
      <c r="G72" s="91"/>
      <c r="H72" s="91"/>
      <c r="I72" s="91"/>
      <c r="J72" s="91"/>
      <c r="K72" s="92"/>
    </row>
    <row r="73" spans="2:11" x14ac:dyDescent="0.25">
      <c r="C73" s="4" t="s">
        <v>21</v>
      </c>
      <c r="F73" s="4" t="s">
        <v>142</v>
      </c>
      <c r="G73" s="102">
        <v>0</v>
      </c>
      <c r="H73" s="6"/>
      <c r="I73" s="46">
        <f>H73+'Aug2025'!I73</f>
        <v>0</v>
      </c>
      <c r="J73" s="59">
        <v>0</v>
      </c>
    </row>
    <row r="74" spans="2:11" x14ac:dyDescent="0.25">
      <c r="C74" s="4" t="s">
        <v>107</v>
      </c>
      <c r="F74" s="4" t="s">
        <v>145</v>
      </c>
      <c r="G74" s="102">
        <v>0</v>
      </c>
      <c r="H74" s="6"/>
      <c r="I74" s="46">
        <f>H74+'Aug2025'!I74</f>
        <v>0</v>
      </c>
      <c r="J74" s="59">
        <v>0</v>
      </c>
    </row>
    <row r="75" spans="2:11" x14ac:dyDescent="0.25">
      <c r="C75" s="4" t="s">
        <v>91</v>
      </c>
      <c r="F75" s="4" t="s">
        <v>146</v>
      </c>
      <c r="G75" s="102">
        <v>200</v>
      </c>
      <c r="H75" s="8"/>
      <c r="I75" s="46">
        <f>H75+'Aug2025'!I75</f>
        <v>784</v>
      </c>
      <c r="J75" s="59">
        <f>+I75/G75</f>
        <v>3.92</v>
      </c>
      <c r="K75" s="70"/>
    </row>
    <row r="76" spans="2:11" x14ac:dyDescent="0.25">
      <c r="C76" s="21" t="s">
        <v>92</v>
      </c>
      <c r="F76" s="4" t="s">
        <v>144</v>
      </c>
      <c r="G76" s="102">
        <v>0</v>
      </c>
      <c r="H76" s="6"/>
      <c r="I76" s="46">
        <f>H76+'Aug2025'!I76</f>
        <v>0</v>
      </c>
      <c r="J76" s="59">
        <v>0</v>
      </c>
    </row>
    <row r="77" spans="2:11" x14ac:dyDescent="0.25">
      <c r="G77" s="32">
        <f>SUM(G73:G76)</f>
        <v>200</v>
      </c>
      <c r="H77" s="32">
        <f>SUM(H73:H76)</f>
        <v>0</v>
      </c>
      <c r="I77" s="11">
        <f>SUM(I73:I76)</f>
        <v>784</v>
      </c>
      <c r="J77" s="59">
        <f>+I77/G77</f>
        <v>3.92</v>
      </c>
    </row>
    <row r="78" spans="2:11" x14ac:dyDescent="0.25">
      <c r="G78" s="30"/>
      <c r="H78" s="6"/>
      <c r="I78" s="45"/>
      <c r="J78" s="26"/>
    </row>
    <row r="79" spans="2:11" s="89" customFormat="1" x14ac:dyDescent="0.25">
      <c r="B79" s="89" t="s">
        <v>22</v>
      </c>
      <c r="G79" s="91"/>
      <c r="H79" s="91"/>
      <c r="I79" s="91"/>
      <c r="J79" s="91"/>
      <c r="K79" s="92"/>
    </row>
    <row r="80" spans="2:11" x14ac:dyDescent="0.25">
      <c r="C80" s="4" t="s">
        <v>23</v>
      </c>
      <c r="F80" s="4" t="s">
        <v>173</v>
      </c>
      <c r="G80" s="102">
        <v>11000</v>
      </c>
      <c r="H80" s="6">
        <v>2975</v>
      </c>
      <c r="I80" s="46">
        <f>H80+'Aug2025'!I80</f>
        <v>8925</v>
      </c>
      <c r="J80" s="59">
        <f>+I80/G80</f>
        <v>0.8113636363636364</v>
      </c>
    </row>
    <row r="81" spans="1:12" ht="15" customHeight="1" x14ac:dyDescent="0.25">
      <c r="C81" s="4" t="s">
        <v>106</v>
      </c>
      <c r="F81" s="4" t="s">
        <v>166</v>
      </c>
      <c r="G81" s="102">
        <v>13000</v>
      </c>
      <c r="H81" s="6">
        <v>240</v>
      </c>
      <c r="I81" s="46">
        <f>H81+'Aug2025'!I81</f>
        <v>7538.7300000000005</v>
      </c>
      <c r="J81" s="59">
        <f>+I81/G81</f>
        <v>0.57990230769230777</v>
      </c>
      <c r="K81" s="70"/>
    </row>
    <row r="82" spans="1:12" x14ac:dyDescent="0.25">
      <c r="C82" s="4" t="s">
        <v>24</v>
      </c>
      <c r="F82" s="4" t="s">
        <v>170</v>
      </c>
      <c r="G82" s="102">
        <v>4500</v>
      </c>
      <c r="H82" s="6">
        <v>354</v>
      </c>
      <c r="I82" s="46">
        <f>H82+'Aug2025'!I82</f>
        <v>4790</v>
      </c>
      <c r="J82" s="59">
        <f>+I82/G82</f>
        <v>1.0644444444444445</v>
      </c>
    </row>
    <row r="83" spans="1:12" x14ac:dyDescent="0.25">
      <c r="C83" s="4" t="s">
        <v>25</v>
      </c>
      <c r="F83" s="4" t="s">
        <v>168</v>
      </c>
      <c r="G83" s="102">
        <v>500</v>
      </c>
      <c r="H83" s="6"/>
      <c r="I83" s="46">
        <f>H83+'Aug2025'!I83</f>
        <v>0</v>
      </c>
      <c r="J83" s="59">
        <f>+I83/G83</f>
        <v>0</v>
      </c>
    </row>
    <row r="84" spans="1:12" s="5" customFormat="1" x14ac:dyDescent="0.25">
      <c r="A84" s="4"/>
      <c r="B84" s="4"/>
      <c r="C84" s="4" t="s">
        <v>105</v>
      </c>
      <c r="D84" s="4"/>
      <c r="E84" s="4"/>
      <c r="F84" s="4" t="s">
        <v>172</v>
      </c>
      <c r="G84" s="101">
        <v>10000</v>
      </c>
      <c r="H84" s="6">
        <v>791</v>
      </c>
      <c r="I84" s="46">
        <f>H84+'Aug2025'!I84</f>
        <v>8369</v>
      </c>
      <c r="J84" s="59">
        <f>+I84/G84</f>
        <v>0.83689999999999998</v>
      </c>
      <c r="K84" s="69"/>
    </row>
    <row r="85" spans="1:12" s="5" customFormat="1" x14ac:dyDescent="0.25">
      <c r="A85" s="4"/>
      <c r="B85" s="4"/>
      <c r="C85" s="4" t="s">
        <v>26</v>
      </c>
      <c r="D85" s="4"/>
      <c r="E85" s="4"/>
      <c r="F85" s="4" t="s">
        <v>169</v>
      </c>
      <c r="G85" s="101">
        <v>0</v>
      </c>
      <c r="H85" s="6"/>
      <c r="I85" s="46">
        <f>H85+'Aug2025'!I85</f>
        <v>0</v>
      </c>
      <c r="J85" s="59">
        <v>0</v>
      </c>
      <c r="K85" s="69"/>
    </row>
    <row r="86" spans="1:12" s="5" customFormat="1" x14ac:dyDescent="0.25">
      <c r="A86" s="4"/>
      <c r="B86" s="4"/>
      <c r="C86" s="15" t="s">
        <v>27</v>
      </c>
      <c r="D86" s="15"/>
      <c r="E86" s="15"/>
      <c r="F86" s="15" t="s">
        <v>171</v>
      </c>
      <c r="G86" s="101">
        <v>5000</v>
      </c>
      <c r="H86" s="8"/>
      <c r="I86" s="46">
        <f>H86+'Aug2025'!I86</f>
        <v>13295.77</v>
      </c>
      <c r="J86" s="65">
        <f>+I86/G86</f>
        <v>2.659154</v>
      </c>
      <c r="K86" s="69"/>
    </row>
    <row r="87" spans="1:12" s="5" customFormat="1" ht="15.75" thickBot="1" x14ac:dyDescent="0.3">
      <c r="A87" s="4"/>
      <c r="B87" s="4"/>
      <c r="C87" s="4" t="s">
        <v>28</v>
      </c>
      <c r="D87" s="4"/>
      <c r="E87" s="4"/>
      <c r="F87" s="4" t="s">
        <v>167</v>
      </c>
      <c r="G87" s="101">
        <v>3000</v>
      </c>
      <c r="H87" s="10">
        <v>1735</v>
      </c>
      <c r="I87" s="46">
        <f>H87+'Aug2025'!I87</f>
        <v>2440</v>
      </c>
      <c r="J87" s="59">
        <v>0</v>
      </c>
      <c r="K87" s="70"/>
    </row>
    <row r="88" spans="1:12" s="5" customFormat="1" x14ac:dyDescent="0.25">
      <c r="A88" s="4"/>
      <c r="B88" s="4"/>
      <c r="C88" s="4"/>
      <c r="D88" s="4"/>
      <c r="E88" s="4"/>
      <c r="F88" s="4"/>
      <c r="G88" s="32">
        <f>SUM(G80:G87)</f>
        <v>47000</v>
      </c>
      <c r="H88" s="32">
        <f>SUM(H80:H87)</f>
        <v>6095</v>
      </c>
      <c r="I88" s="47">
        <f>SUM(I80:I87)</f>
        <v>45358.5</v>
      </c>
      <c r="J88" s="59">
        <f>+I88/G88</f>
        <v>0.96507446808510633</v>
      </c>
      <c r="K88" s="69"/>
    </row>
    <row r="89" spans="1:12" s="5" customFormat="1" x14ac:dyDescent="0.25">
      <c r="A89" s="4"/>
      <c r="B89" s="4"/>
      <c r="C89" s="4"/>
      <c r="D89" s="4"/>
      <c r="E89" s="4"/>
      <c r="F89" s="4"/>
      <c r="G89" s="30"/>
      <c r="H89" s="6"/>
      <c r="I89" s="45"/>
      <c r="J89" s="26"/>
      <c r="K89" s="69"/>
    </row>
    <row r="90" spans="1:12" s="93" customFormat="1" x14ac:dyDescent="0.25">
      <c r="A90" s="89"/>
      <c r="B90" s="89" t="s">
        <v>29</v>
      </c>
      <c r="C90" s="89"/>
      <c r="D90" s="89"/>
      <c r="E90" s="89"/>
      <c r="F90" s="89"/>
      <c r="G90" s="91"/>
      <c r="H90" s="91"/>
      <c r="I90" s="91"/>
      <c r="J90" s="91"/>
      <c r="K90" s="92"/>
    </row>
    <row r="91" spans="1:12" s="5" customFormat="1" ht="15.75" thickBot="1" x14ac:dyDescent="0.3">
      <c r="A91" s="4"/>
      <c r="B91" s="4"/>
      <c r="C91" s="4" t="s">
        <v>30</v>
      </c>
      <c r="D91" s="4"/>
      <c r="E91" s="4"/>
      <c r="F91" s="4" t="s">
        <v>185</v>
      </c>
      <c r="G91" s="101">
        <v>29000</v>
      </c>
      <c r="H91" s="10"/>
      <c r="I91" s="46">
        <f>H91+'Aug2025'!I91</f>
        <v>26993</v>
      </c>
      <c r="J91" s="59">
        <f>+I91/G91</f>
        <v>0.93079310344827582</v>
      </c>
      <c r="K91" s="69"/>
    </row>
    <row r="92" spans="1:12" s="5" customFormat="1" x14ac:dyDescent="0.25">
      <c r="A92" s="4"/>
      <c r="B92" s="4"/>
      <c r="C92" s="4"/>
      <c r="D92" s="4"/>
      <c r="E92" s="4"/>
      <c r="F92" s="4"/>
      <c r="G92" s="107">
        <f>SUM(G91)</f>
        <v>29000</v>
      </c>
      <c r="H92" s="107">
        <f>SUM(H91)</f>
        <v>0</v>
      </c>
      <c r="I92" s="47">
        <f>I91</f>
        <v>26993</v>
      </c>
      <c r="J92" s="59">
        <f>+I92/G92</f>
        <v>0.93079310344827582</v>
      </c>
      <c r="K92" s="69"/>
    </row>
    <row r="93" spans="1:12" s="5" customFormat="1" x14ac:dyDescent="0.25">
      <c r="A93" s="4"/>
      <c r="B93" s="4"/>
      <c r="C93" s="4"/>
      <c r="D93" s="4"/>
      <c r="E93" s="4"/>
      <c r="F93" s="4"/>
      <c r="G93" s="30"/>
      <c r="H93" s="6"/>
      <c r="I93" s="45"/>
      <c r="J93" s="26"/>
      <c r="K93" s="69"/>
    </row>
    <row r="94" spans="1:12" s="93" customFormat="1" x14ac:dyDescent="0.25">
      <c r="A94" s="89"/>
      <c r="B94" s="89" t="s">
        <v>31</v>
      </c>
      <c r="C94" s="89"/>
      <c r="D94" s="89"/>
      <c r="E94" s="89"/>
      <c r="F94" s="89"/>
      <c r="G94" s="91"/>
      <c r="H94" s="91"/>
      <c r="I94" s="91"/>
      <c r="J94" s="91"/>
      <c r="K94" s="92"/>
    </row>
    <row r="95" spans="1:12" s="5" customFormat="1" x14ac:dyDescent="0.25">
      <c r="A95" s="4"/>
      <c r="B95" s="4"/>
      <c r="C95" s="4" t="s">
        <v>32</v>
      </c>
      <c r="D95" s="4"/>
      <c r="E95" s="4"/>
      <c r="F95" s="4" t="s">
        <v>213</v>
      </c>
      <c r="G95" s="102">
        <v>7000</v>
      </c>
      <c r="H95" s="6">
        <v>158.6</v>
      </c>
      <c r="I95" s="46">
        <f>H95+'Aug2025'!I95</f>
        <v>6979.92</v>
      </c>
      <c r="J95" s="59">
        <f t="shared" ref="J95:J101" si="2">+I95/G95</f>
        <v>0.99713142857142856</v>
      </c>
      <c r="K95" s="69"/>
      <c r="L95" s="6"/>
    </row>
    <row r="96" spans="1:12" s="5" customFormat="1" x14ac:dyDescent="0.25">
      <c r="A96" s="4"/>
      <c r="B96" s="4"/>
      <c r="C96" s="21" t="s">
        <v>93</v>
      </c>
      <c r="D96" s="4"/>
      <c r="E96" s="4"/>
      <c r="F96" s="4" t="s">
        <v>211</v>
      </c>
      <c r="G96" s="102">
        <v>4700</v>
      </c>
      <c r="H96" s="6"/>
      <c r="I96" s="46">
        <f>H96+'Aug2025'!I96</f>
        <v>396.91000000000076</v>
      </c>
      <c r="J96" s="59">
        <f t="shared" si="2"/>
        <v>8.4448936170212929E-2</v>
      </c>
      <c r="K96" s="69"/>
      <c r="L96" s="6"/>
    </row>
    <row r="97" spans="1:12" s="5" customFormat="1" x14ac:dyDescent="0.25">
      <c r="A97" s="4"/>
      <c r="B97" s="4"/>
      <c r="C97" s="21" t="s">
        <v>33</v>
      </c>
      <c r="D97" s="4"/>
      <c r="E97" s="4"/>
      <c r="F97" s="4" t="s">
        <v>212</v>
      </c>
      <c r="G97" s="102">
        <v>13500</v>
      </c>
      <c r="H97" s="6">
        <v>1638.69</v>
      </c>
      <c r="I97" s="46">
        <f>H97+'Aug2025'!I97</f>
        <v>11683.76</v>
      </c>
      <c r="J97" s="59">
        <f t="shared" si="2"/>
        <v>0.86546370370370374</v>
      </c>
      <c r="K97" s="69"/>
      <c r="L97" s="6"/>
    </row>
    <row r="98" spans="1:12" s="5" customFormat="1" x14ac:dyDescent="0.25">
      <c r="A98" s="4"/>
      <c r="B98" s="4"/>
      <c r="C98" s="21" t="s">
        <v>34</v>
      </c>
      <c r="D98" s="4"/>
      <c r="E98" s="4"/>
      <c r="F98" s="4" t="s">
        <v>216</v>
      </c>
      <c r="G98" s="102">
        <v>2250</v>
      </c>
      <c r="H98" s="6">
        <v>442.08</v>
      </c>
      <c r="I98" s="46">
        <f>H98+'Aug2025'!I98</f>
        <v>2749.86</v>
      </c>
      <c r="J98" s="59">
        <f t="shared" si="2"/>
        <v>1.2221600000000001</v>
      </c>
      <c r="K98" s="69"/>
      <c r="L98" s="6"/>
    </row>
    <row r="99" spans="1:12" s="5" customFormat="1" x14ac:dyDescent="0.25">
      <c r="A99" s="4"/>
      <c r="B99" s="4"/>
      <c r="C99" s="21" t="s">
        <v>94</v>
      </c>
      <c r="D99" s="4"/>
      <c r="E99" s="4"/>
      <c r="F99" s="4" t="s">
        <v>215</v>
      </c>
      <c r="G99" s="102">
        <v>6000</v>
      </c>
      <c r="H99" s="6"/>
      <c r="I99" s="46">
        <f>H99+'Aug2025'!I99</f>
        <v>4034</v>
      </c>
      <c r="J99" s="59">
        <f t="shared" si="2"/>
        <v>0.67233333333333334</v>
      </c>
      <c r="K99" s="69"/>
      <c r="L99" s="6"/>
    </row>
    <row r="100" spans="1:12" s="5" customFormat="1" ht="15.75" thickBot="1" x14ac:dyDescent="0.3">
      <c r="A100" s="4"/>
      <c r="B100" s="4"/>
      <c r="C100" s="21" t="s">
        <v>35</v>
      </c>
      <c r="D100" s="4"/>
      <c r="E100" s="4"/>
      <c r="F100" s="4" t="s">
        <v>214</v>
      </c>
      <c r="G100" s="102">
        <v>5000</v>
      </c>
      <c r="H100" s="10">
        <v>849.39</v>
      </c>
      <c r="I100" s="46">
        <f>H100+'Aug2025'!I100</f>
        <v>5103.67</v>
      </c>
      <c r="J100" s="59">
        <f t="shared" si="2"/>
        <v>1.020734</v>
      </c>
      <c r="K100" s="69"/>
      <c r="L100" s="6"/>
    </row>
    <row r="101" spans="1:12" s="5" customFormat="1" x14ac:dyDescent="0.25">
      <c r="A101" s="4"/>
      <c r="B101" s="4"/>
      <c r="C101" s="4"/>
      <c r="D101" s="4"/>
      <c r="E101" s="4"/>
      <c r="F101" s="4"/>
      <c r="G101" s="32">
        <f>SUM(G95:G100)</f>
        <v>38450</v>
      </c>
      <c r="H101" s="32">
        <f>SUM(H95:H100)</f>
        <v>3088.7599999999998</v>
      </c>
      <c r="I101" s="47">
        <f>SUM(I95:I100)</f>
        <v>30948.120000000003</v>
      </c>
      <c r="J101" s="59">
        <f t="shared" si="2"/>
        <v>0.80489258777633299</v>
      </c>
      <c r="K101" s="69"/>
      <c r="L101" s="75"/>
    </row>
    <row r="102" spans="1:12" s="5" customFormat="1" x14ac:dyDescent="0.25">
      <c r="A102" s="4"/>
      <c r="B102" s="4"/>
      <c r="C102" s="4"/>
      <c r="D102" s="4"/>
      <c r="E102" s="4"/>
      <c r="F102" s="4"/>
      <c r="G102" s="30"/>
      <c r="H102" s="6"/>
      <c r="I102" s="45"/>
      <c r="J102" s="26"/>
      <c r="K102" s="69"/>
    </row>
    <row r="103" spans="1:12" s="90" customFormat="1" x14ac:dyDescent="0.25">
      <c r="A103" s="86"/>
      <c r="B103" s="89" t="s">
        <v>36</v>
      </c>
      <c r="C103" s="86"/>
      <c r="D103" s="86"/>
      <c r="E103" s="86"/>
      <c r="F103" s="86"/>
      <c r="G103" s="87"/>
      <c r="H103" s="87"/>
      <c r="I103" s="87"/>
      <c r="J103" s="87"/>
      <c r="K103" s="88"/>
    </row>
    <row r="104" spans="1:12" s="5" customFormat="1" x14ac:dyDescent="0.25">
      <c r="A104" s="4"/>
      <c r="B104" s="4"/>
      <c r="C104" s="4" t="s">
        <v>95</v>
      </c>
      <c r="D104" s="4"/>
      <c r="E104" s="4"/>
      <c r="F104" s="4" t="s">
        <v>193</v>
      </c>
      <c r="G104" s="101">
        <v>300</v>
      </c>
      <c r="H104" s="82"/>
      <c r="I104" s="46">
        <f>H104+'Aug2025'!I104</f>
        <v>318.22000000000003</v>
      </c>
      <c r="J104" s="59">
        <f>+I104/G104</f>
        <v>1.0607333333333335</v>
      </c>
      <c r="K104" s="69"/>
    </row>
    <row r="105" spans="1:12" s="5" customFormat="1" x14ac:dyDescent="0.25">
      <c r="A105" s="4"/>
      <c r="B105" s="4"/>
      <c r="C105" s="99" t="s">
        <v>113</v>
      </c>
      <c r="D105" s="100"/>
      <c r="E105" s="100"/>
      <c r="F105" s="4" t="s">
        <v>143</v>
      </c>
      <c r="G105" s="101">
        <v>0</v>
      </c>
      <c r="H105" s="82"/>
      <c r="I105" s="46">
        <f>H105+'Aug2025'!I105</f>
        <v>0</v>
      </c>
      <c r="J105" s="59">
        <v>0</v>
      </c>
      <c r="K105" s="69"/>
    </row>
    <row r="106" spans="1:12" s="5" customFormat="1" ht="15.75" thickBot="1" x14ac:dyDescent="0.3">
      <c r="A106" s="4"/>
      <c r="B106" s="4"/>
      <c r="C106" s="21" t="s">
        <v>96</v>
      </c>
      <c r="D106" s="4"/>
      <c r="E106" s="4"/>
      <c r="F106" s="4" t="s">
        <v>194</v>
      </c>
      <c r="G106" s="101">
        <v>500</v>
      </c>
      <c r="H106" s="81"/>
      <c r="I106" s="46">
        <f>H106+'Aug2025'!I106</f>
        <v>500</v>
      </c>
      <c r="J106" s="59">
        <f>+I106/G106</f>
        <v>1</v>
      </c>
      <c r="K106" s="69"/>
    </row>
    <row r="107" spans="1:12" s="5" customFormat="1" x14ac:dyDescent="0.25">
      <c r="A107" s="4"/>
      <c r="B107" s="4"/>
      <c r="C107" s="4"/>
      <c r="D107" s="4"/>
      <c r="E107" s="4"/>
      <c r="F107" s="4"/>
      <c r="G107" s="32">
        <f>SUM(G104:G106)</f>
        <v>800</v>
      </c>
      <c r="H107" s="32">
        <f>SUM(H104:H106)</f>
        <v>0</v>
      </c>
      <c r="I107" s="47">
        <f>SUM(I104:I106)</f>
        <v>818.22</v>
      </c>
      <c r="J107" s="59">
        <f>+I107/G107</f>
        <v>1.022775</v>
      </c>
      <c r="K107" s="70"/>
    </row>
    <row r="108" spans="1:12" s="5" customFormat="1" x14ac:dyDescent="0.25">
      <c r="A108" s="4"/>
      <c r="B108" s="4"/>
      <c r="C108" s="4"/>
      <c r="D108" s="4"/>
      <c r="E108" s="4"/>
      <c r="F108" s="4"/>
      <c r="G108" s="30"/>
      <c r="H108" s="6"/>
      <c r="I108" s="45"/>
      <c r="J108" s="26"/>
      <c r="K108" s="69"/>
    </row>
    <row r="109" spans="1:12" s="93" customFormat="1" x14ac:dyDescent="0.25">
      <c r="A109" s="89"/>
      <c r="B109" s="89" t="s">
        <v>37</v>
      </c>
      <c r="C109" s="89"/>
      <c r="D109" s="89"/>
      <c r="E109" s="89"/>
      <c r="F109" s="89"/>
      <c r="G109" s="91"/>
      <c r="H109" s="91"/>
      <c r="I109" s="91"/>
      <c r="J109" s="91"/>
      <c r="K109" s="92"/>
    </row>
    <row r="110" spans="1:12" s="5" customFormat="1" x14ac:dyDescent="0.25">
      <c r="A110" s="4"/>
      <c r="B110" s="4"/>
      <c r="C110" s="4" t="s">
        <v>38</v>
      </c>
      <c r="D110" s="4"/>
      <c r="E110" s="4"/>
      <c r="F110" s="4" t="s">
        <v>209</v>
      </c>
      <c r="G110" s="101">
        <v>46735</v>
      </c>
      <c r="H110" s="6">
        <v>4046.54</v>
      </c>
      <c r="I110" s="46">
        <f>H110+'Aug2025'!I110</f>
        <v>38442.180000000008</v>
      </c>
      <c r="J110" s="59">
        <f>+I110/G110</f>
        <v>0.82255654220605556</v>
      </c>
      <c r="K110" s="69"/>
    </row>
    <row r="111" spans="1:12" s="5" customFormat="1" x14ac:dyDescent="0.25">
      <c r="A111" s="4"/>
      <c r="B111" s="4"/>
      <c r="C111" s="4" t="s">
        <v>39</v>
      </c>
      <c r="D111" s="4"/>
      <c r="E111" s="4"/>
      <c r="F111" s="4" t="s">
        <v>205</v>
      </c>
      <c r="G111" s="101">
        <v>30000</v>
      </c>
      <c r="H111" s="6">
        <v>2307.6799999999998</v>
      </c>
      <c r="I111" s="46">
        <f>H111+'Aug2025'!I111</f>
        <v>21923.040000000001</v>
      </c>
      <c r="J111" s="59">
        <f>+I111/G111</f>
        <v>0.73076800000000008</v>
      </c>
      <c r="K111" s="69"/>
    </row>
    <row r="112" spans="1:12" s="5" customFormat="1" x14ac:dyDescent="0.25">
      <c r="A112" s="4"/>
      <c r="B112" s="4"/>
      <c r="C112" s="4" t="s">
        <v>40</v>
      </c>
      <c r="D112" s="4"/>
      <c r="E112" s="4"/>
      <c r="F112" s="4" t="s">
        <v>210</v>
      </c>
      <c r="G112" s="101">
        <v>5870</v>
      </c>
      <c r="H112" s="6"/>
      <c r="I112" s="46">
        <f>H112+'Aug2025'!I112</f>
        <v>0</v>
      </c>
      <c r="J112" s="59">
        <f>+I112/G112</f>
        <v>0</v>
      </c>
      <c r="K112" s="69"/>
    </row>
    <row r="113" spans="1:11" s="5" customFormat="1" x14ac:dyDescent="0.25">
      <c r="A113" s="4"/>
      <c r="B113" s="4"/>
      <c r="C113" s="4" t="s">
        <v>41</v>
      </c>
      <c r="D113" s="4"/>
      <c r="E113" s="4"/>
      <c r="F113" s="4" t="s">
        <v>207</v>
      </c>
      <c r="G113" s="101">
        <v>14870</v>
      </c>
      <c r="H113" s="6">
        <v>1239.08</v>
      </c>
      <c r="I113" s="46">
        <f>H113+'Aug2025'!I113</f>
        <v>8745.7200000000012</v>
      </c>
      <c r="J113" s="59">
        <f>+I113/G113</f>
        <v>0.58814525891055824</v>
      </c>
      <c r="K113" s="69"/>
    </row>
    <row r="114" spans="1:11" s="5" customFormat="1" x14ac:dyDescent="0.25">
      <c r="A114" s="4"/>
      <c r="B114" s="4"/>
      <c r="C114" s="4" t="s">
        <v>42</v>
      </c>
      <c r="D114" s="4"/>
      <c r="E114" s="4"/>
      <c r="F114" s="4" t="s">
        <v>203</v>
      </c>
      <c r="G114" s="101">
        <v>0</v>
      </c>
      <c r="H114" s="6"/>
      <c r="I114" s="46">
        <f>H114+'Aug2025'!I114</f>
        <v>0</v>
      </c>
      <c r="J114" s="59">
        <v>0</v>
      </c>
      <c r="K114" s="69"/>
    </row>
    <row r="115" spans="1:11" s="5" customFormat="1" x14ac:dyDescent="0.25">
      <c r="A115" s="4"/>
      <c r="B115" s="4"/>
      <c r="C115" s="4" t="s">
        <v>43</v>
      </c>
      <c r="D115" s="4"/>
      <c r="E115" s="4"/>
      <c r="F115" s="4" t="s">
        <v>208</v>
      </c>
      <c r="G115" s="101">
        <v>0</v>
      </c>
      <c r="H115" s="6"/>
      <c r="I115" s="46">
        <f>H115+'Aug2025'!I115</f>
        <v>0</v>
      </c>
      <c r="J115" s="59">
        <v>0</v>
      </c>
      <c r="K115" s="69"/>
    </row>
    <row r="116" spans="1:11" s="5" customFormat="1" x14ac:dyDescent="0.25">
      <c r="A116" s="4"/>
      <c r="B116" s="4"/>
      <c r="C116" s="4" t="s">
        <v>66</v>
      </c>
      <c r="D116" s="4"/>
      <c r="E116" s="4"/>
      <c r="F116" s="4" t="s">
        <v>206</v>
      </c>
      <c r="G116" s="101">
        <v>0</v>
      </c>
      <c r="H116" s="6"/>
      <c r="I116" s="46">
        <f>H116+'Aug2025'!I116</f>
        <v>0</v>
      </c>
      <c r="J116" s="61">
        <v>0</v>
      </c>
      <c r="K116" s="69"/>
    </row>
    <row r="117" spans="1:11" s="84" customFormat="1" x14ac:dyDescent="0.25">
      <c r="A117" s="15"/>
      <c r="B117" s="15"/>
      <c r="C117" s="83" t="s">
        <v>97</v>
      </c>
      <c r="D117" s="15"/>
      <c r="E117" s="15"/>
      <c r="F117" s="15" t="s">
        <v>204</v>
      </c>
      <c r="G117" s="103">
        <v>20000</v>
      </c>
      <c r="H117" s="8">
        <v>1935.92</v>
      </c>
      <c r="I117" s="46">
        <f>H117+'Aug2025'!I117</f>
        <v>16813.760000000002</v>
      </c>
      <c r="J117" s="65">
        <f>+I117/G117</f>
        <v>0.8406880000000001</v>
      </c>
      <c r="K117" s="72"/>
    </row>
    <row r="118" spans="1:11" s="5" customFormat="1" ht="15.75" thickBot="1" x14ac:dyDescent="0.3">
      <c r="A118" s="4"/>
      <c r="B118" s="4"/>
      <c r="C118" s="21" t="s">
        <v>98</v>
      </c>
      <c r="D118" s="4"/>
      <c r="E118" s="4"/>
      <c r="F118" s="4"/>
      <c r="G118" s="101">
        <v>0</v>
      </c>
      <c r="H118" s="10"/>
      <c r="I118" s="46">
        <f>H118+'Aug2025'!I118</f>
        <v>0</v>
      </c>
      <c r="J118" s="59">
        <v>0</v>
      </c>
      <c r="K118" s="69"/>
    </row>
    <row r="119" spans="1:11" s="75" customFormat="1" x14ac:dyDescent="0.25">
      <c r="A119" s="17"/>
      <c r="B119" s="17"/>
      <c r="C119" s="17"/>
      <c r="D119" s="17"/>
      <c r="E119" s="17"/>
      <c r="F119" s="17"/>
      <c r="G119" s="32">
        <f>SUM(G110:G118)</f>
        <v>117475</v>
      </c>
      <c r="H119" s="32">
        <f>SUM(H110:H118)</f>
        <v>9529.2199999999993</v>
      </c>
      <c r="I119" s="47">
        <f>SUM(I110:I118)</f>
        <v>85924.700000000012</v>
      </c>
      <c r="J119" s="74">
        <f>+I119/G119</f>
        <v>0.73142966588635894</v>
      </c>
      <c r="K119" s="76"/>
    </row>
    <row r="120" spans="1:11" s="5" customFormat="1" x14ac:dyDescent="0.25">
      <c r="A120" s="4"/>
      <c r="B120" s="4"/>
      <c r="C120" s="4"/>
      <c r="D120" s="4"/>
      <c r="E120" s="4"/>
      <c r="F120" s="4"/>
      <c r="G120" s="30"/>
      <c r="H120" s="6"/>
      <c r="I120" s="45"/>
      <c r="J120" s="26"/>
      <c r="K120" s="69"/>
    </row>
    <row r="121" spans="1:11" s="86" customFormat="1" x14ac:dyDescent="0.25">
      <c r="B121" s="89" t="s">
        <v>44</v>
      </c>
      <c r="G121" s="87"/>
      <c r="H121" s="87"/>
      <c r="I121" s="87"/>
      <c r="J121" s="87"/>
      <c r="K121" s="88"/>
    </row>
    <row r="122" spans="1:11" x14ac:dyDescent="0.25">
      <c r="C122" s="4" t="s">
        <v>45</v>
      </c>
      <c r="F122" s="4" t="s">
        <v>183</v>
      </c>
      <c r="G122" s="102">
        <v>23395</v>
      </c>
      <c r="H122" s="6">
        <v>1799.64</v>
      </c>
      <c r="I122" s="46">
        <f>H122+'Aug2025'!I122</f>
        <v>17741.52</v>
      </c>
      <c r="J122" s="59">
        <f>+I122/G122</f>
        <v>0.75834665526821976</v>
      </c>
    </row>
    <row r="123" spans="1:11" x14ac:dyDescent="0.25">
      <c r="C123" s="4" t="s">
        <v>46</v>
      </c>
      <c r="F123" s="4" t="s">
        <v>182</v>
      </c>
      <c r="G123" s="102">
        <v>1789</v>
      </c>
      <c r="H123" s="6">
        <v>137.68</v>
      </c>
      <c r="I123" s="46">
        <f>H123+'Aug2025'!I123</f>
        <v>1357.2300000000002</v>
      </c>
      <c r="J123" s="59">
        <f>+I123/G123</f>
        <v>0.75865287870318632</v>
      </c>
    </row>
    <row r="124" spans="1:11" ht="15.75" thickBot="1" x14ac:dyDescent="0.3">
      <c r="C124" s="4" t="s">
        <v>104</v>
      </c>
      <c r="F124" s="4" t="s">
        <v>184</v>
      </c>
      <c r="G124" s="102">
        <v>600</v>
      </c>
      <c r="H124" s="10"/>
      <c r="I124" s="46">
        <f>H124+'Aug2025'!I124</f>
        <v>600</v>
      </c>
      <c r="J124" s="59">
        <f>+I124/G124</f>
        <v>1</v>
      </c>
    </row>
    <row r="125" spans="1:11" x14ac:dyDescent="0.25">
      <c r="G125" s="32">
        <f>SUM(G122:G124)</f>
        <v>25784</v>
      </c>
      <c r="H125" s="32">
        <f>SUM(H122:H124)</f>
        <v>1937.3200000000002</v>
      </c>
      <c r="I125" s="54">
        <f>SUM(I122:I124)</f>
        <v>19698.75</v>
      </c>
      <c r="J125" s="59">
        <f>+I125/G125</f>
        <v>0.76399123487434073</v>
      </c>
    </row>
    <row r="126" spans="1:11" x14ac:dyDescent="0.25">
      <c r="G126" s="30"/>
      <c r="H126" s="6"/>
      <c r="I126" s="45"/>
      <c r="J126" s="26"/>
    </row>
    <row r="127" spans="1:11" s="89" customFormat="1" x14ac:dyDescent="0.25">
      <c r="B127" s="89" t="s">
        <v>47</v>
      </c>
      <c r="G127" s="91"/>
      <c r="H127" s="91"/>
      <c r="I127" s="91"/>
      <c r="J127" s="91"/>
      <c r="K127" s="92"/>
    </row>
    <row r="128" spans="1:11" x14ac:dyDescent="0.25">
      <c r="C128" s="4" t="s">
        <v>48</v>
      </c>
      <c r="F128" s="4" t="s">
        <v>175</v>
      </c>
      <c r="G128" s="102">
        <v>24720</v>
      </c>
      <c r="H128" s="6">
        <v>1860</v>
      </c>
      <c r="I128" s="46">
        <f>H128+'Aug2025'!I128</f>
        <v>17763</v>
      </c>
      <c r="J128" s="59">
        <f>+I128/G128</f>
        <v>0.71856796116504851</v>
      </c>
    </row>
    <row r="129" spans="1:11" ht="15.75" thickBot="1" x14ac:dyDescent="0.3">
      <c r="C129" s="4" t="s">
        <v>49</v>
      </c>
      <c r="F129" s="4" t="s">
        <v>174</v>
      </c>
      <c r="G129" s="102">
        <v>1889</v>
      </c>
      <c r="H129" s="10">
        <v>142.30000000000001</v>
      </c>
      <c r="I129" s="46">
        <f>H129+'Aug2025'!I129</f>
        <v>1358.8999999999999</v>
      </c>
      <c r="J129" s="59">
        <f>+I129/G129</f>
        <v>0.71937533086289029</v>
      </c>
      <c r="K129" s="71"/>
    </row>
    <row r="130" spans="1:11" x14ac:dyDescent="0.25">
      <c r="G130" s="32">
        <f>SUM(G128:G129)</f>
        <v>26609</v>
      </c>
      <c r="H130" s="32">
        <f>SUM(H128:H129)</f>
        <v>2002.3</v>
      </c>
      <c r="I130" s="47">
        <f>SUM(I128:I129)</f>
        <v>19121.900000000001</v>
      </c>
      <c r="J130" s="59">
        <f>+I130/G130</f>
        <v>0.71862527716186253</v>
      </c>
    </row>
    <row r="131" spans="1:11" x14ac:dyDescent="0.25">
      <c r="G131" s="30"/>
      <c r="H131" s="6"/>
      <c r="I131" s="45"/>
      <c r="J131" s="26"/>
    </row>
    <row r="132" spans="1:11" s="89" customFormat="1" x14ac:dyDescent="0.25">
      <c r="B132" s="89" t="s">
        <v>50</v>
      </c>
      <c r="G132" s="91"/>
      <c r="H132" s="91"/>
      <c r="I132" s="91"/>
      <c r="J132" s="91"/>
      <c r="K132" s="92"/>
    </row>
    <row r="133" spans="1:11" x14ac:dyDescent="0.25">
      <c r="C133" s="4" t="s">
        <v>99</v>
      </c>
      <c r="F133" s="4" t="s">
        <v>196</v>
      </c>
      <c r="G133" s="102">
        <v>0</v>
      </c>
      <c r="H133" s="6"/>
      <c r="I133" s="46">
        <f>H133+'Aug2025'!I133</f>
        <v>0</v>
      </c>
      <c r="J133" s="59">
        <v>0</v>
      </c>
    </row>
    <row r="134" spans="1:11" x14ac:dyDescent="0.25">
      <c r="C134" s="4" t="s">
        <v>51</v>
      </c>
      <c r="F134" s="4" t="s">
        <v>200</v>
      </c>
      <c r="G134" s="102">
        <v>10000</v>
      </c>
      <c r="H134" s="6"/>
      <c r="I134" s="46">
        <f>H134+'Aug2025'!I134</f>
        <v>7608</v>
      </c>
      <c r="J134" s="59">
        <f>+I134/G134</f>
        <v>0.76080000000000003</v>
      </c>
    </row>
    <row r="135" spans="1:11" x14ac:dyDescent="0.25">
      <c r="C135" s="4" t="s">
        <v>112</v>
      </c>
      <c r="F135" s="4" t="s">
        <v>202</v>
      </c>
      <c r="G135" s="102">
        <v>0</v>
      </c>
      <c r="H135" s="114">
        <v>1033.31</v>
      </c>
      <c r="I135" s="115">
        <f>H135+'Aug2025'!I135</f>
        <v>1083.31</v>
      </c>
      <c r="J135" s="59">
        <v>0</v>
      </c>
      <c r="K135" s="70" t="s">
        <v>249</v>
      </c>
    </row>
    <row r="136" spans="1:11" s="5" customFormat="1" x14ac:dyDescent="0.25">
      <c r="A136" s="4"/>
      <c r="B136" s="4"/>
      <c r="C136" s="21" t="s">
        <v>100</v>
      </c>
      <c r="D136" s="4"/>
      <c r="E136" s="4"/>
      <c r="F136" s="4" t="s">
        <v>198</v>
      </c>
      <c r="G136" s="101">
        <v>5500</v>
      </c>
      <c r="H136" s="6"/>
      <c r="I136" s="46">
        <f>H136+'Aug2025'!I136</f>
        <v>8253</v>
      </c>
      <c r="J136" s="59">
        <f>+I136/G136</f>
        <v>1.5005454545454546</v>
      </c>
      <c r="K136" s="70"/>
    </row>
    <row r="137" spans="1:11" s="5" customFormat="1" x14ac:dyDescent="0.25">
      <c r="A137" s="4"/>
      <c r="B137" s="4"/>
      <c r="C137" s="4" t="s">
        <v>101</v>
      </c>
      <c r="F137" s="4" t="s">
        <v>199</v>
      </c>
      <c r="G137" s="101">
        <v>0</v>
      </c>
      <c r="H137" s="6"/>
      <c r="I137" s="46">
        <f>H137+'Aug2025'!I137</f>
        <v>0</v>
      </c>
      <c r="J137" s="59">
        <v>0</v>
      </c>
      <c r="K137" s="69"/>
    </row>
    <row r="138" spans="1:11" s="5" customFormat="1" x14ac:dyDescent="0.25">
      <c r="A138" s="4"/>
      <c r="B138" s="4"/>
      <c r="C138" s="144" t="s">
        <v>102</v>
      </c>
      <c r="D138" s="144"/>
      <c r="E138" s="144"/>
      <c r="F138" s="4" t="s">
        <v>195</v>
      </c>
      <c r="G138" s="101">
        <v>0</v>
      </c>
      <c r="H138" s="6"/>
      <c r="I138" s="46">
        <f>H138+'Aug2025'!I138</f>
        <v>0</v>
      </c>
      <c r="J138" s="59">
        <v>0</v>
      </c>
      <c r="K138" s="69"/>
    </row>
    <row r="139" spans="1:11" s="5" customFormat="1" ht="15.75" thickBot="1" x14ac:dyDescent="0.3">
      <c r="A139" s="4"/>
      <c r="B139" s="4"/>
      <c r="C139" s="21" t="s">
        <v>52</v>
      </c>
      <c r="D139" s="4"/>
      <c r="E139" s="4"/>
      <c r="F139" s="4" t="s">
        <v>197</v>
      </c>
      <c r="G139" s="101">
        <v>0</v>
      </c>
      <c r="H139" s="10"/>
      <c r="I139" s="46">
        <f>H139+'Aug2025'!I139</f>
        <v>0</v>
      </c>
      <c r="J139" s="59">
        <v>0</v>
      </c>
      <c r="K139" s="69"/>
    </row>
    <row r="140" spans="1:11" s="5" customFormat="1" x14ac:dyDescent="0.25">
      <c r="A140" s="4"/>
      <c r="B140" s="4"/>
      <c r="C140" s="4"/>
      <c r="D140" s="4"/>
      <c r="E140" s="4"/>
      <c r="F140" s="4"/>
      <c r="G140" s="32">
        <f>SUM(G133:G139)</f>
        <v>15500</v>
      </c>
      <c r="H140" s="32">
        <f>SUM(H133:H139)</f>
        <v>1033.31</v>
      </c>
      <c r="I140" s="67">
        <f>SUM(I133:I139)</f>
        <v>16944.309999999998</v>
      </c>
      <c r="J140" s="59">
        <f>+I140/G140</f>
        <v>1.0931812903225806</v>
      </c>
      <c r="K140" s="69"/>
    </row>
    <row r="141" spans="1:11" s="5" customFormat="1" x14ac:dyDescent="0.25">
      <c r="A141" s="4"/>
      <c r="B141" s="4"/>
      <c r="C141" s="4"/>
      <c r="D141" s="4"/>
      <c r="E141" s="4"/>
      <c r="F141" s="4"/>
      <c r="G141" s="30"/>
      <c r="H141" s="6"/>
      <c r="I141" s="66"/>
      <c r="J141" s="26"/>
      <c r="K141" s="69"/>
    </row>
    <row r="142" spans="1:11" s="90" customFormat="1" x14ac:dyDescent="0.25">
      <c r="A142" s="86"/>
      <c r="B142" s="89" t="s">
        <v>53</v>
      </c>
      <c r="C142" s="86"/>
      <c r="D142" s="86"/>
      <c r="E142" s="86"/>
      <c r="F142" s="86"/>
      <c r="G142" s="87"/>
      <c r="H142" s="87"/>
      <c r="I142" s="87"/>
      <c r="J142" s="87"/>
      <c r="K142" s="88"/>
    </row>
    <row r="143" spans="1:11" s="5" customFormat="1" x14ac:dyDescent="0.25">
      <c r="A143" s="4"/>
      <c r="B143" s="4"/>
      <c r="C143" s="4" t="s">
        <v>103</v>
      </c>
      <c r="D143" s="4"/>
      <c r="E143" s="4"/>
      <c r="F143" s="6" t="s">
        <v>187</v>
      </c>
      <c r="G143" s="101">
        <v>3600</v>
      </c>
      <c r="H143" s="6">
        <v>490.56</v>
      </c>
      <c r="I143" s="46">
        <f>H143+'Aug2025'!I143</f>
        <v>3143</v>
      </c>
      <c r="J143" s="59">
        <f t="shared" ref="J143:J149" si="3">+I143/G143</f>
        <v>0.87305555555555558</v>
      </c>
      <c r="K143" s="69"/>
    </row>
    <row r="144" spans="1:11" s="5" customFormat="1" x14ac:dyDescent="0.25">
      <c r="A144" s="4"/>
      <c r="B144" s="4"/>
      <c r="C144" s="4" t="s">
        <v>75</v>
      </c>
      <c r="D144" s="4"/>
      <c r="E144" s="4"/>
      <c r="F144" s="4" t="s">
        <v>192</v>
      </c>
      <c r="G144" s="101">
        <v>5000</v>
      </c>
      <c r="H144" s="6">
        <v>164.42</v>
      </c>
      <c r="I144" s="46">
        <f>H144+'Aug2025'!I144</f>
        <v>3702.19</v>
      </c>
      <c r="J144" s="59">
        <f t="shared" si="3"/>
        <v>0.74043800000000004</v>
      </c>
      <c r="K144" s="69"/>
    </row>
    <row r="145" spans="1:11" s="5" customFormat="1" x14ac:dyDescent="0.25">
      <c r="A145" s="4"/>
      <c r="B145" s="4"/>
      <c r="C145" s="21" t="s">
        <v>220</v>
      </c>
      <c r="D145" s="4"/>
      <c r="E145" s="4"/>
      <c r="F145" s="6" t="s">
        <v>186</v>
      </c>
      <c r="G145" s="101">
        <v>3000</v>
      </c>
      <c r="H145" s="6">
        <v>275</v>
      </c>
      <c r="I145" s="46">
        <f>H145+'Aug2025'!I145</f>
        <v>2235</v>
      </c>
      <c r="J145" s="59">
        <f t="shared" si="3"/>
        <v>0.745</v>
      </c>
      <c r="K145" s="69"/>
    </row>
    <row r="146" spans="1:11" s="5" customFormat="1" x14ac:dyDescent="0.25">
      <c r="A146" s="4"/>
      <c r="B146" s="4"/>
      <c r="C146" s="21" t="s">
        <v>54</v>
      </c>
      <c r="D146" s="4"/>
      <c r="E146" s="4"/>
      <c r="F146" s="4" t="s">
        <v>190</v>
      </c>
      <c r="G146" s="101">
        <v>350</v>
      </c>
      <c r="H146" s="6"/>
      <c r="I146" s="46">
        <f>H146+'Aug2025'!I146</f>
        <v>0</v>
      </c>
      <c r="J146" s="59">
        <f t="shared" si="3"/>
        <v>0</v>
      </c>
      <c r="K146" s="69"/>
    </row>
    <row r="147" spans="1:11" s="5" customFormat="1" x14ac:dyDescent="0.25">
      <c r="A147" s="4"/>
      <c r="B147" s="4"/>
      <c r="C147" s="21" t="s">
        <v>70</v>
      </c>
      <c r="D147" s="4"/>
      <c r="E147" s="4"/>
      <c r="F147" s="4" t="s">
        <v>191</v>
      </c>
      <c r="G147" s="101">
        <v>0</v>
      </c>
      <c r="H147" s="8"/>
      <c r="I147" s="46">
        <f>H147+'Aug2025'!I147</f>
        <v>0</v>
      </c>
      <c r="J147" s="59">
        <v>0</v>
      </c>
      <c r="K147" s="69"/>
    </row>
    <row r="148" spans="1:11" s="5" customFormat="1" ht="15.75" thickBot="1" x14ac:dyDescent="0.3">
      <c r="A148" s="4"/>
      <c r="B148" s="4"/>
      <c r="C148" s="21" t="s">
        <v>81</v>
      </c>
      <c r="D148" s="4"/>
      <c r="E148" s="4"/>
      <c r="F148" s="4" t="s">
        <v>189</v>
      </c>
      <c r="G148" s="101">
        <v>750</v>
      </c>
      <c r="H148" s="10"/>
      <c r="I148" s="46">
        <f>H148+'Aug2025'!I148</f>
        <v>805</v>
      </c>
      <c r="J148" s="59">
        <f t="shared" si="3"/>
        <v>1.0733333333333333</v>
      </c>
      <c r="K148" s="69"/>
    </row>
    <row r="149" spans="1:11" s="5" customFormat="1" x14ac:dyDescent="0.25">
      <c r="A149" s="4"/>
      <c r="B149" s="4"/>
      <c r="C149" s="4"/>
      <c r="D149" s="4"/>
      <c r="E149" s="4"/>
      <c r="F149" s="4"/>
      <c r="G149" s="32">
        <f>SUM(G143:G148)</f>
        <v>12700</v>
      </c>
      <c r="H149" s="32">
        <f>SUM(H143:H148)</f>
        <v>929.98</v>
      </c>
      <c r="I149" s="47">
        <f>SUM(I143:I148)</f>
        <v>9885.19</v>
      </c>
      <c r="J149" s="59">
        <f t="shared" si="3"/>
        <v>0.7783614173228347</v>
      </c>
      <c r="K149" s="69"/>
    </row>
    <row r="150" spans="1:11" s="5" customFormat="1" x14ac:dyDescent="0.25">
      <c r="A150" s="4"/>
      <c r="B150" s="4"/>
      <c r="C150" s="4"/>
      <c r="D150" s="4"/>
      <c r="E150" s="4"/>
      <c r="F150" s="4"/>
      <c r="G150" s="30"/>
      <c r="H150" s="6"/>
      <c r="I150" s="45"/>
      <c r="J150" s="26"/>
      <c r="K150" s="69"/>
    </row>
    <row r="151" spans="1:11" s="90" customFormat="1" x14ac:dyDescent="0.25">
      <c r="A151" s="86"/>
      <c r="B151" s="89" t="s">
        <v>55</v>
      </c>
      <c r="C151" s="86"/>
      <c r="D151" s="86"/>
      <c r="E151" s="86"/>
      <c r="F151" s="86"/>
      <c r="G151" s="87"/>
      <c r="H151" s="87"/>
      <c r="I151" s="87"/>
      <c r="J151" s="87"/>
      <c r="K151" s="88"/>
    </row>
    <row r="152" spans="1:11" s="5" customFormat="1" x14ac:dyDescent="0.25">
      <c r="A152" s="4"/>
      <c r="B152" s="4"/>
      <c r="C152" s="21" t="s">
        <v>111</v>
      </c>
      <c r="D152" s="4"/>
      <c r="E152" s="4"/>
      <c r="F152" s="4" t="s">
        <v>188</v>
      </c>
      <c r="G152" s="101">
        <v>0</v>
      </c>
      <c r="H152" s="8"/>
      <c r="I152" s="46">
        <f>H152+'Aug2025'!I152</f>
        <v>0</v>
      </c>
      <c r="J152" s="59">
        <v>0</v>
      </c>
      <c r="K152" s="69"/>
    </row>
    <row r="153" spans="1:11" s="5" customFormat="1" ht="15.75" thickBot="1" x14ac:dyDescent="0.3">
      <c r="A153" s="4"/>
      <c r="B153" s="4"/>
      <c r="C153" s="21" t="s">
        <v>63</v>
      </c>
      <c r="D153" s="4"/>
      <c r="E153" s="4"/>
      <c r="F153" s="111" t="s">
        <v>227</v>
      </c>
      <c r="G153" s="101">
        <v>100</v>
      </c>
      <c r="H153" s="10"/>
      <c r="I153" s="46">
        <f>H153+'Aug2025'!I153</f>
        <v>661.75</v>
      </c>
      <c r="J153" s="59">
        <f>+I153/G153</f>
        <v>6.6174999999999997</v>
      </c>
      <c r="K153" s="69"/>
    </row>
    <row r="154" spans="1:11" s="5" customFormat="1" x14ac:dyDescent="0.25">
      <c r="A154" s="4"/>
      <c r="B154" s="4"/>
      <c r="C154" s="4"/>
      <c r="D154" s="4"/>
      <c r="E154" s="4"/>
      <c r="F154" s="4"/>
      <c r="G154" s="32">
        <f>SUM(G152:G153)</f>
        <v>100</v>
      </c>
      <c r="H154" s="32">
        <f>SUM(H152:H153)</f>
        <v>0</v>
      </c>
      <c r="I154" s="47">
        <f>SUM(I152:I153)</f>
        <v>661.75</v>
      </c>
      <c r="J154" s="59">
        <f>+I154/G154</f>
        <v>6.6174999999999997</v>
      </c>
      <c r="K154" s="69"/>
    </row>
    <row r="155" spans="1:11" s="5" customFormat="1" x14ac:dyDescent="0.25">
      <c r="A155" s="4"/>
      <c r="B155" s="4"/>
      <c r="C155" s="4"/>
      <c r="D155" s="4"/>
      <c r="E155" s="4"/>
      <c r="F155" s="4"/>
      <c r="G155" s="30"/>
      <c r="H155" s="6"/>
      <c r="I155" s="45"/>
      <c r="J155" s="26"/>
      <c r="K155" s="69"/>
    </row>
    <row r="156" spans="1:11" s="93" customFormat="1" x14ac:dyDescent="0.25">
      <c r="A156" s="89"/>
      <c r="B156" s="89" t="s">
        <v>56</v>
      </c>
      <c r="C156" s="89"/>
      <c r="D156" s="89"/>
      <c r="E156" s="89"/>
      <c r="F156" s="89"/>
      <c r="G156" s="91"/>
      <c r="H156" s="91"/>
      <c r="I156" s="91"/>
      <c r="J156" s="91"/>
      <c r="K156" s="92"/>
    </row>
    <row r="157" spans="1:11" s="5" customFormat="1" x14ac:dyDescent="0.25">
      <c r="A157" s="4"/>
      <c r="B157" s="4"/>
      <c r="C157" s="4" t="s">
        <v>57</v>
      </c>
      <c r="D157" s="4"/>
      <c r="E157" s="4"/>
      <c r="F157" s="4" t="s">
        <v>201</v>
      </c>
      <c r="G157" s="101">
        <v>1500</v>
      </c>
      <c r="H157" s="6"/>
      <c r="I157" s="46">
        <f>H157+'Aug2025'!I157</f>
        <v>0</v>
      </c>
      <c r="J157" s="59">
        <f>+I157/G157</f>
        <v>0</v>
      </c>
      <c r="K157" s="69"/>
    </row>
    <row r="158" spans="1:11" s="5" customFormat="1" ht="15.75" thickBot="1" x14ac:dyDescent="0.3">
      <c r="A158" s="4"/>
      <c r="B158" s="4"/>
      <c r="C158" s="4" t="s">
        <v>58</v>
      </c>
      <c r="D158" s="4"/>
      <c r="E158" s="4"/>
      <c r="F158" s="4"/>
      <c r="G158" s="101">
        <v>0</v>
      </c>
      <c r="H158" s="10"/>
      <c r="I158" s="46">
        <f>H158+'Aug2025'!I158</f>
        <v>0</v>
      </c>
      <c r="J158" s="59">
        <v>0</v>
      </c>
      <c r="K158" s="69"/>
    </row>
    <row r="159" spans="1:11" s="5" customFormat="1" x14ac:dyDescent="0.25">
      <c r="A159" s="4"/>
      <c r="B159" s="4"/>
      <c r="C159" s="4"/>
      <c r="D159" s="4"/>
      <c r="E159" s="4"/>
      <c r="F159" s="4"/>
      <c r="G159" s="32">
        <f>SUM(G157:G158)</f>
        <v>1500</v>
      </c>
      <c r="H159" s="32">
        <f>SUM(H157:H158)</f>
        <v>0</v>
      </c>
      <c r="I159" s="47">
        <f>SUM(I157:I158)</f>
        <v>0</v>
      </c>
      <c r="J159" s="59">
        <f>+I159/G159</f>
        <v>0</v>
      </c>
      <c r="K159" s="69"/>
    </row>
    <row r="160" spans="1:11" s="5" customFormat="1" x14ac:dyDescent="0.25">
      <c r="A160" s="4"/>
      <c r="B160" s="4"/>
      <c r="C160" s="4"/>
      <c r="D160" s="4"/>
      <c r="E160" s="4"/>
      <c r="F160" s="4"/>
      <c r="G160" s="32"/>
      <c r="H160" s="11"/>
      <c r="I160" s="47"/>
      <c r="J160" s="59"/>
      <c r="K160" s="69"/>
    </row>
    <row r="161" spans="1:11" s="86" customFormat="1" x14ac:dyDescent="0.25">
      <c r="B161" s="89" t="s">
        <v>119</v>
      </c>
      <c r="G161" s="109"/>
      <c r="H161" s="109"/>
      <c r="I161" s="109"/>
      <c r="J161" s="110"/>
      <c r="K161" s="88"/>
    </row>
    <row r="162" spans="1:11" x14ac:dyDescent="0.25">
      <c r="C162" s="4" t="s">
        <v>122</v>
      </c>
      <c r="F162" s="4" t="s">
        <v>180</v>
      </c>
      <c r="G162" s="32">
        <v>17472</v>
      </c>
      <c r="H162" s="82">
        <v>616</v>
      </c>
      <c r="I162" s="46">
        <f>H162+'Aug2025'!I162</f>
        <v>8736</v>
      </c>
      <c r="J162" s="59">
        <f>+I162/G162</f>
        <v>0.5</v>
      </c>
    </row>
    <row r="163" spans="1:11" x14ac:dyDescent="0.25">
      <c r="C163" s="4" t="s">
        <v>123</v>
      </c>
      <c r="F163" s="4" t="s">
        <v>181</v>
      </c>
      <c r="G163" s="32">
        <v>1336</v>
      </c>
      <c r="H163" s="82">
        <v>47.12</v>
      </c>
      <c r="I163" s="46">
        <f>H163+'Aug2025'!I163</f>
        <v>668.32</v>
      </c>
      <c r="J163" s="59">
        <f t="shared" ref="J163:J164" si="4">+I163/G163</f>
        <v>0.50023952095808388</v>
      </c>
    </row>
    <row r="164" spans="1:11" x14ac:dyDescent="0.25">
      <c r="G164" s="32">
        <f>SUM(G162:G163)</f>
        <v>18808</v>
      </c>
      <c r="H164" s="32">
        <f>SUM(H162:H163)</f>
        <v>663.12</v>
      </c>
      <c r="I164" s="47">
        <f>SUM(I162:I163)</f>
        <v>9404.32</v>
      </c>
      <c r="J164" s="59">
        <f t="shared" si="4"/>
        <v>0.50001701403658017</v>
      </c>
    </row>
    <row r="165" spans="1:11" x14ac:dyDescent="0.25">
      <c r="G165" s="32"/>
      <c r="H165" s="11"/>
      <c r="I165" s="47"/>
      <c r="J165" s="59"/>
    </row>
    <row r="166" spans="1:11" s="86" customFormat="1" x14ac:dyDescent="0.25">
      <c r="B166" s="89" t="s">
        <v>222</v>
      </c>
      <c r="G166" s="109"/>
      <c r="H166" s="109"/>
      <c r="I166" s="109"/>
      <c r="J166" s="110"/>
      <c r="K166" s="88"/>
    </row>
    <row r="167" spans="1:11" x14ac:dyDescent="0.25">
      <c r="C167" s="4" t="s">
        <v>120</v>
      </c>
      <c r="F167" s="4" t="s">
        <v>176</v>
      </c>
      <c r="G167" s="32">
        <v>7488</v>
      </c>
      <c r="H167" s="82">
        <v>648</v>
      </c>
      <c r="I167" s="46">
        <f>H167+'Aug2025'!I167</f>
        <v>4428</v>
      </c>
      <c r="J167" s="59">
        <f>+I167/G167</f>
        <v>0.59134615384615385</v>
      </c>
    </row>
    <row r="168" spans="1:11" x14ac:dyDescent="0.25">
      <c r="C168" s="4" t="s">
        <v>121</v>
      </c>
      <c r="F168" s="4" t="s">
        <v>177</v>
      </c>
      <c r="G168" s="32">
        <v>572</v>
      </c>
      <c r="H168" s="82">
        <v>49.58</v>
      </c>
      <c r="I168" s="46">
        <f>H168+'Aug2025'!I168</f>
        <v>338.72999999999996</v>
      </c>
      <c r="J168" s="59">
        <f t="shared" ref="J168:J169" si="5">+I168/G168</f>
        <v>0.59218531468531466</v>
      </c>
    </row>
    <row r="169" spans="1:11" x14ac:dyDescent="0.25">
      <c r="G169" s="32">
        <f>SUM(G167:G168)</f>
        <v>8060</v>
      </c>
      <c r="H169" s="32">
        <f>SUM(H167:H168)</f>
        <v>697.58</v>
      </c>
      <c r="I169" s="47">
        <f>SUM(I167:I168)</f>
        <v>4766.7299999999996</v>
      </c>
      <c r="J169" s="59">
        <f t="shared" si="5"/>
        <v>0.5914057071960297</v>
      </c>
    </row>
    <row r="170" spans="1:11" x14ac:dyDescent="0.25">
      <c r="G170" s="32"/>
      <c r="H170" s="11"/>
      <c r="I170" s="47"/>
      <c r="J170" s="59"/>
    </row>
    <row r="171" spans="1:11" s="86" customFormat="1" x14ac:dyDescent="0.25">
      <c r="B171" s="89" t="s">
        <v>221</v>
      </c>
      <c r="G171" s="109"/>
      <c r="H171" s="109"/>
      <c r="I171" s="109"/>
      <c r="J171" s="110"/>
      <c r="K171" s="88"/>
    </row>
    <row r="172" spans="1:11" x14ac:dyDescent="0.25">
      <c r="C172" s="21" t="s">
        <v>120</v>
      </c>
      <c r="F172" s="4" t="s">
        <v>178</v>
      </c>
      <c r="G172" s="32">
        <v>9988</v>
      </c>
      <c r="H172" s="82">
        <v>888</v>
      </c>
      <c r="I172" s="46">
        <f>H172+'Aug2025'!I172</f>
        <v>7308</v>
      </c>
      <c r="J172" s="59">
        <f>+I172/G172</f>
        <v>0.73167801361633966</v>
      </c>
    </row>
    <row r="173" spans="1:11" x14ac:dyDescent="0.25">
      <c r="C173" s="21" t="s">
        <v>121</v>
      </c>
      <c r="F173" s="4" t="s">
        <v>179</v>
      </c>
      <c r="G173" s="32">
        <v>764</v>
      </c>
      <c r="H173" s="82">
        <v>67.92</v>
      </c>
      <c r="I173" s="46">
        <f>H173+'Aug2025'!I173</f>
        <v>559.04999999999995</v>
      </c>
      <c r="J173" s="59">
        <f t="shared" ref="J173:J174" si="6">+I173/G173</f>
        <v>0.73174083769633502</v>
      </c>
    </row>
    <row r="174" spans="1:11" x14ac:dyDescent="0.25">
      <c r="G174" s="32">
        <f>SUM(G172:G173)</f>
        <v>10752</v>
      </c>
      <c r="H174" s="32">
        <f>SUM(H172:H173)</f>
        <v>955.92</v>
      </c>
      <c r="I174" s="47">
        <f>SUM(I172:I173)</f>
        <v>7867.05</v>
      </c>
      <c r="J174" s="59">
        <f t="shared" si="6"/>
        <v>0.73168247767857142</v>
      </c>
    </row>
    <row r="175" spans="1:11" s="5" customFormat="1" x14ac:dyDescent="0.25">
      <c r="A175" s="4"/>
      <c r="B175" s="4"/>
      <c r="C175" s="4"/>
      <c r="D175" s="4"/>
      <c r="E175" s="4"/>
      <c r="F175" s="4"/>
      <c r="G175" s="30"/>
      <c r="H175" s="6"/>
      <c r="I175" s="45"/>
      <c r="J175" s="59"/>
      <c r="K175" s="69"/>
    </row>
    <row r="176" spans="1:11" s="5" customFormat="1" x14ac:dyDescent="0.25">
      <c r="A176" s="3"/>
      <c r="B176" s="4"/>
      <c r="C176" s="4"/>
      <c r="D176" s="4"/>
      <c r="E176" s="3" t="s">
        <v>59</v>
      </c>
      <c r="F176" s="4"/>
      <c r="G176" s="38">
        <f>SUM(G50,G56,G63,G70,G77,G88,G92,G101,G107,G119,G125,G130,G140,G149,G154,G159,G164,G169,G174)</f>
        <v>404213</v>
      </c>
      <c r="H176" s="38">
        <f>SUM(H50,H56,H63,H70,H77,H88,H92,H101,H107,H119,H125,H130,H140,H149,H154,H159,H164,H169,H174)</f>
        <v>43882.350000000006</v>
      </c>
      <c r="I176" s="22">
        <f>SUM(I50,I56,I63,I70,I77,I88,I92,I101,I107,I119,I125,I130,I140,I149,I154,I159,I164,I169,I174)</f>
        <v>330206.17</v>
      </c>
      <c r="J176" s="59">
        <f>+I176/G176</f>
        <v>0.81691130666257639</v>
      </c>
      <c r="K176" s="69"/>
    </row>
    <row r="178" spans="1:11" s="5" customFormat="1" x14ac:dyDescent="0.25">
      <c r="A178" s="4"/>
      <c r="B178" s="4"/>
      <c r="C178" s="4"/>
      <c r="D178" s="3" t="s">
        <v>67</v>
      </c>
      <c r="E178" s="4"/>
      <c r="F178" s="4"/>
      <c r="G178" s="96">
        <f>G36-G176</f>
        <v>-27873</v>
      </c>
      <c r="H178" s="96">
        <f>H36-H176</f>
        <v>-16243.940000000006</v>
      </c>
      <c r="I178" s="96">
        <f>I36-I176</f>
        <v>-9441.0799999999581</v>
      </c>
      <c r="J178" s="108"/>
      <c r="K178" s="69"/>
    </row>
    <row r="179" spans="1:11" x14ac:dyDescent="0.25">
      <c r="I179" s="46"/>
    </row>
    <row r="180" spans="1:11" x14ac:dyDescent="0.25">
      <c r="I180" s="56" t="s">
        <v>246</v>
      </c>
    </row>
    <row r="181" spans="1:11" x14ac:dyDescent="0.25">
      <c r="I181" s="56" t="s">
        <v>245</v>
      </c>
    </row>
    <row r="182" spans="1:11" x14ac:dyDescent="0.25">
      <c r="I182" s="56" t="s">
        <v>247</v>
      </c>
    </row>
  </sheetData>
  <mergeCells count="2">
    <mergeCell ref="C29:E29"/>
    <mergeCell ref="C138:E138"/>
  </mergeCells>
  <pageMargins left="0.25" right="0.25" top="0.5" bottom="0.5" header="0.3" footer="0.3"/>
  <pageSetup scale="83" fitToHeight="0" orientation="landscape" r:id="rId1"/>
  <headerFooter>
    <oddHeader>&amp;C&amp;P</oddHeader>
  </headerFooter>
  <rowBreaks count="4" manualBreakCount="4">
    <brk id="37" max="12" man="1"/>
    <brk id="71" max="12" man="1"/>
    <brk id="102" max="12" man="1"/>
    <brk id="1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Jan2025</vt:lpstr>
      <vt:lpstr>Feb2025</vt:lpstr>
      <vt:lpstr>Mar2025</vt:lpstr>
      <vt:lpstr>Apr2025</vt:lpstr>
      <vt:lpstr>May2025</vt:lpstr>
      <vt:lpstr>Jun2025</vt:lpstr>
      <vt:lpstr>Jul2025</vt:lpstr>
      <vt:lpstr>Aug2025</vt:lpstr>
      <vt:lpstr>Sept2025</vt:lpstr>
      <vt:lpstr>draft budget</vt:lpstr>
      <vt:lpstr>'Apr2025'!Print_Area</vt:lpstr>
      <vt:lpstr>'Aug2025'!Print_Area</vt:lpstr>
      <vt:lpstr>'draft budget'!Print_Area</vt:lpstr>
      <vt:lpstr>'Feb2025'!Print_Area</vt:lpstr>
      <vt:lpstr>'Jan2025'!Print_Area</vt:lpstr>
      <vt:lpstr>'Jul2025'!Print_Area</vt:lpstr>
      <vt:lpstr>'Jun2025'!Print_Area</vt:lpstr>
      <vt:lpstr>'Mar2025'!Print_Area</vt:lpstr>
      <vt:lpstr>'May2025'!Print_Area</vt:lpstr>
      <vt:lpstr>Sept2025!Print_Area</vt:lpstr>
      <vt:lpstr>'Apr2025'!Print_Titles</vt:lpstr>
      <vt:lpstr>'Aug2025'!Print_Titles</vt:lpstr>
      <vt:lpstr>'draft budget'!Print_Titles</vt:lpstr>
      <vt:lpstr>'Feb2025'!Print_Titles</vt:lpstr>
      <vt:lpstr>'Jan2025'!Print_Titles</vt:lpstr>
      <vt:lpstr>'Jul2025'!Print_Titles</vt:lpstr>
      <vt:lpstr>'Jun2025'!Print_Titles</vt:lpstr>
      <vt:lpstr>'Mar2025'!Print_Titles</vt:lpstr>
      <vt:lpstr>'May2025'!Print_Titles</vt:lpstr>
      <vt:lpstr>Sept2025!Print_Titles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Cromwell</dc:creator>
  <cp:lastModifiedBy>Parish Administrator</cp:lastModifiedBy>
  <cp:lastPrinted>2026-01-17T20:23:04Z</cp:lastPrinted>
  <dcterms:created xsi:type="dcterms:W3CDTF">2016-11-21T15:50:14Z</dcterms:created>
  <dcterms:modified xsi:type="dcterms:W3CDTF">2026-01-22T14:24:26Z</dcterms:modified>
</cp:coreProperties>
</file>